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9390"/>
  </bookViews>
  <sheets>
    <sheet name="Всего-дор" sheetId="4" r:id="rId1"/>
    <sheet name="Лист1" sheetId="5" r:id="rId2"/>
  </sheet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'Всего-дор'!$A$1:$AA$170</definedName>
  </definedNames>
  <calcPr calcId="152511"/>
</workbook>
</file>

<file path=xl/calcChain.xml><?xml version="1.0" encoding="utf-8"?>
<calcChain xmlns="http://schemas.openxmlformats.org/spreadsheetml/2006/main">
  <c r="T58" i="4" l="1"/>
  <c r="T57" i="4"/>
  <c r="T144" i="4"/>
  <c r="T121" i="4"/>
  <c r="T56" i="4" l="1"/>
  <c r="Z56" i="4" s="1"/>
  <c r="Z24" i="4" s="1"/>
  <c r="Z58" i="4"/>
  <c r="V121" i="4"/>
  <c r="Z76" i="4"/>
  <c r="T73" i="4"/>
  <c r="T24" i="4" l="1"/>
  <c r="Z64" i="4"/>
  <c r="Z63" i="4"/>
  <c r="Z146" i="4" l="1"/>
  <c r="Z117" i="4"/>
  <c r="Z116" i="4"/>
  <c r="U115" i="4"/>
  <c r="T66" i="4"/>
  <c r="W24" i="4"/>
  <c r="X24" i="4"/>
  <c r="Y24" i="4"/>
  <c r="Z62" i="4"/>
  <c r="Z61" i="4"/>
  <c r="V60" i="4"/>
  <c r="V24" i="4" s="1"/>
  <c r="U60" i="4"/>
  <c r="U24" i="4" s="1"/>
  <c r="Z115" i="4" l="1"/>
  <c r="Z60" i="4"/>
  <c r="T78" i="4" l="1"/>
  <c r="T79" i="4" l="1"/>
  <c r="T85" i="4"/>
  <c r="T32" i="4"/>
  <c r="Z59" i="4"/>
  <c r="Z57" i="4"/>
  <c r="T29" i="4" l="1"/>
  <c r="T25" i="4" l="1"/>
  <c r="T68" i="4"/>
  <c r="T67" i="4"/>
  <c r="W65" i="4" l="1"/>
  <c r="X65" i="4"/>
  <c r="Y65" i="4"/>
  <c r="Z114" i="4"/>
  <c r="Z113" i="4"/>
  <c r="Z112" i="4"/>
  <c r="T111" i="4"/>
  <c r="Z111" i="4" s="1"/>
  <c r="Z98" i="4"/>
  <c r="Z97" i="4"/>
  <c r="Z96" i="4"/>
  <c r="T95" i="4"/>
  <c r="Z95" i="4" s="1"/>
  <c r="Z110" i="4"/>
  <c r="Z109" i="4"/>
  <c r="Z108" i="4"/>
  <c r="T107" i="4"/>
  <c r="Z107" i="4" s="1"/>
  <c r="Z106" i="4"/>
  <c r="Z105" i="4"/>
  <c r="Z104" i="4"/>
  <c r="T103" i="4"/>
  <c r="Z103" i="4" s="1"/>
  <c r="Z102" i="4" l="1"/>
  <c r="Z101" i="4"/>
  <c r="Z100" i="4"/>
  <c r="T99" i="4"/>
  <c r="Z99" i="4" s="1"/>
  <c r="Z54" i="4"/>
  <c r="Z53" i="4"/>
  <c r="Z52" i="4"/>
  <c r="T51" i="4"/>
  <c r="Z51" i="4" s="1"/>
  <c r="Z47" i="4" l="1"/>
  <c r="T46" i="4"/>
  <c r="Z94" i="4" l="1"/>
  <c r="Z93" i="4"/>
  <c r="Z92" i="4"/>
  <c r="T91" i="4"/>
  <c r="Z91" i="4" s="1"/>
  <c r="Z55" i="4" l="1"/>
  <c r="Z46" i="4"/>
  <c r="Z50" i="4"/>
  <c r="Z49" i="4"/>
  <c r="Z48" i="4"/>
  <c r="T34" i="4" l="1"/>
  <c r="T33" i="4"/>
  <c r="Z32" i="4" l="1"/>
  <c r="U67" i="4" l="1"/>
  <c r="V67" i="4"/>
  <c r="V19" i="4" s="1"/>
  <c r="X67" i="4"/>
  <c r="X19" i="4" s="1"/>
  <c r="T19" i="4"/>
  <c r="T87" i="4" l="1"/>
  <c r="Z86" i="4"/>
  <c r="Z85" i="4" l="1"/>
  <c r="Z90" i="4" l="1"/>
  <c r="Z89" i="4"/>
  <c r="Z88" i="4"/>
  <c r="Z87" i="4" l="1"/>
  <c r="Z73" i="4" l="1"/>
  <c r="T148" i="4" l="1"/>
  <c r="Z75" i="4" l="1"/>
  <c r="T31" i="4" l="1"/>
  <c r="W121" i="4" l="1"/>
  <c r="Z42" i="4" l="1"/>
  <c r="Z39" i="4"/>
  <c r="W25" i="4"/>
  <c r="W28" i="4"/>
  <c r="Z40" i="4"/>
  <c r="Z37" i="4"/>
  <c r="V77" i="4" l="1"/>
  <c r="V65" i="4" s="1"/>
  <c r="Z28" i="4" l="1"/>
  <c r="Y25" i="4"/>
  <c r="X25" i="4"/>
  <c r="Z45" i="4"/>
  <c r="Z44" i="4"/>
  <c r="Z43" i="4"/>
  <c r="T26" i="4" l="1"/>
  <c r="T18" i="4" s="1"/>
  <c r="U77" i="4" l="1"/>
  <c r="U65" i="4" s="1"/>
  <c r="Z33" i="4" l="1"/>
  <c r="Z34" i="4"/>
  <c r="Z35" i="4"/>
  <c r="Z25" i="4" s="1"/>
  <c r="Z36" i="4"/>
  <c r="Z31" i="4" l="1"/>
  <c r="Z149" i="4" l="1"/>
  <c r="Z148" i="4"/>
  <c r="Z152" i="4" l="1"/>
  <c r="U68" i="4" l="1"/>
  <c r="V68" i="4"/>
  <c r="W68" i="4"/>
  <c r="X68" i="4"/>
  <c r="Y68" i="4"/>
  <c r="W126" i="4" l="1"/>
  <c r="X126" i="4"/>
  <c r="Y126" i="4"/>
  <c r="U159" i="4" l="1"/>
  <c r="V159" i="4"/>
  <c r="W159" i="4"/>
  <c r="X159" i="4"/>
  <c r="Y159" i="4"/>
  <c r="T159" i="4"/>
  <c r="Z159" i="4" l="1"/>
  <c r="Z154" i="4"/>
  <c r="Z147" i="4" l="1"/>
  <c r="Z74" i="4"/>
  <c r="T27" i="4" l="1"/>
  <c r="Z78" i="4"/>
  <c r="Z79" i="4"/>
  <c r="T77" i="4"/>
  <c r="T65" i="4" s="1"/>
  <c r="Z26" i="4"/>
  <c r="Z65" i="4" l="1"/>
  <c r="Z27" i="4"/>
  <c r="Z77" i="4"/>
  <c r="Z29" i="4"/>
  <c r="Z17" i="4" l="1"/>
  <c r="Z72" i="4" l="1"/>
  <c r="Y120" i="4"/>
  <c r="X120" i="4"/>
  <c r="W120" i="4"/>
  <c r="V120" i="4"/>
  <c r="U120" i="4"/>
  <c r="T120" i="4"/>
  <c r="Z80" i="4" l="1"/>
  <c r="Z68" i="4" s="1"/>
  <c r="Z30" i="4" l="1"/>
  <c r="Z141" i="4"/>
  <c r="Z137" i="4"/>
  <c r="Z126" i="4"/>
  <c r="X158" i="4" l="1"/>
  <c r="T158" i="4"/>
  <c r="U158" i="4"/>
  <c r="V158" i="4"/>
  <c r="W158" i="4"/>
  <c r="T130" i="4"/>
  <c r="U130" i="4"/>
  <c r="V130" i="4"/>
  <c r="W130" i="4"/>
  <c r="X130" i="4"/>
  <c r="Z69" i="4" l="1"/>
  <c r="U66" i="4"/>
  <c r="U19" i="4" s="1"/>
  <c r="W66" i="4"/>
  <c r="W19" i="4" s="1"/>
  <c r="Z84" i="4" l="1"/>
  <c r="Z67" i="4" l="1"/>
  <c r="Z121" i="4" l="1"/>
  <c r="Y158" i="4" l="1"/>
  <c r="W150" i="4" l="1"/>
  <c r="X150" i="4"/>
  <c r="Y150" i="4"/>
  <c r="T119" i="4" l="1"/>
  <c r="V119" i="4"/>
  <c r="W119" i="4"/>
  <c r="X119" i="4"/>
  <c r="Y119" i="4"/>
  <c r="Y130" i="4" l="1"/>
  <c r="Z143" i="4"/>
  <c r="T150" i="4" l="1"/>
  <c r="V150" i="4"/>
  <c r="U150" i="4" l="1"/>
  <c r="Z70" i="4" l="1"/>
  <c r="Z82" i="4"/>
  <c r="Z132" i="4" l="1"/>
  <c r="Z83" i="4" l="1"/>
  <c r="Y22" i="4" l="1"/>
  <c r="Y66" i="4"/>
  <c r="Y19" i="4" s="1"/>
  <c r="U129" i="4" l="1"/>
  <c r="V129" i="4"/>
  <c r="W129" i="4"/>
  <c r="X129" i="4"/>
  <c r="Y129" i="4"/>
  <c r="T129" i="4"/>
  <c r="W118" i="4" l="1"/>
  <c r="W23" i="4" s="1"/>
  <c r="W15" i="4" s="1"/>
  <c r="V118" i="4"/>
  <c r="V23" i="4" s="1"/>
  <c r="V15" i="4" s="1"/>
  <c r="X118" i="4"/>
  <c r="X23" i="4" s="1"/>
  <c r="X15" i="4" s="1"/>
  <c r="T118" i="4"/>
  <c r="Y118" i="4"/>
  <c r="Y23" i="4" s="1"/>
  <c r="Y15" i="4" s="1"/>
  <c r="U118" i="4"/>
  <c r="U119" i="4"/>
  <c r="U20" i="4" s="1"/>
  <c r="V20" i="4"/>
  <c r="W20" i="4"/>
  <c r="X20" i="4"/>
  <c r="Y20" i="4"/>
  <c r="Z20" i="4" s="1"/>
  <c r="Z119" i="4"/>
  <c r="T20" i="4"/>
  <c r="Z161" i="4"/>
  <c r="Z123" i="4"/>
  <c r="Z124" i="4"/>
  <c r="Z120" i="4" s="1"/>
  <c r="Z125" i="4"/>
  <c r="Z127" i="4"/>
  <c r="Z128" i="4"/>
  <c r="Z133" i="4"/>
  <c r="Z135" i="4"/>
  <c r="Z136" i="4"/>
  <c r="Z139" i="4"/>
  <c r="Z140" i="4"/>
  <c r="Z145" i="4"/>
  <c r="Z156" i="4"/>
  <c r="Z158" i="4"/>
  <c r="Z163" i="4"/>
  <c r="Z165" i="4"/>
  <c r="Z150" i="4" l="1"/>
  <c r="Z130" i="4"/>
  <c r="Z18" i="4" l="1"/>
  <c r="Z71" i="4" l="1"/>
  <c r="T23" i="4" l="1"/>
  <c r="Z81" i="4" l="1"/>
  <c r="Z144" i="4"/>
  <c r="U23" i="4" l="1"/>
  <c r="Z23" i="4" s="1"/>
  <c r="Z142" i="4"/>
  <c r="Z134" i="4"/>
  <c r="Z138" i="4"/>
  <c r="Z131" i="4"/>
  <c r="T22" i="4"/>
  <c r="U22" i="4"/>
  <c r="V22" i="4"/>
  <c r="W22" i="4"/>
  <c r="X22" i="4"/>
  <c r="U15" i="4" l="1"/>
  <c r="Z129" i="4"/>
  <c r="Z22" i="4"/>
  <c r="Z118" i="4" l="1"/>
  <c r="T21" i="4"/>
  <c r="U21" i="4"/>
  <c r="V21" i="4"/>
  <c r="Z21" i="4" l="1"/>
  <c r="Z19" i="4"/>
  <c r="Z66" i="4"/>
  <c r="T15" i="4" l="1"/>
  <c r="Z15" i="4" s="1"/>
</calcChain>
</file>

<file path=xl/sharedStrings.xml><?xml version="1.0" encoding="utf-8"?>
<sst xmlns="http://schemas.openxmlformats.org/spreadsheetml/2006/main" count="1393" uniqueCount="157">
  <si>
    <t>раздел</t>
  </si>
  <si>
    <t>%</t>
  </si>
  <si>
    <t>км</t>
  </si>
  <si>
    <t>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</si>
  <si>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</si>
  <si>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</si>
  <si>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</si>
  <si>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</si>
  <si>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</si>
  <si>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</si>
  <si>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</si>
  <si>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</si>
  <si>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</si>
  <si>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</si>
  <si>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</si>
  <si>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</si>
  <si>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</si>
  <si>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</si>
  <si>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</si>
  <si>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</si>
  <si>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</si>
  <si>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</si>
  <si>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</si>
  <si>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</si>
  <si>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</si>
  <si>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</si>
  <si>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</si>
  <si>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</si>
  <si>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</si>
  <si>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</si>
  <si>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</si>
  <si>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</si>
  <si>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</si>
  <si>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</si>
  <si>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</si>
  <si>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</si>
  <si>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</si>
  <si>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</si>
  <si>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</si>
  <si>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</si>
  <si>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</si>
  <si>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</si>
  <si>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</si>
  <si>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</si>
  <si>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</si>
  <si>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</si>
  <si>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</si>
  <si>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</si>
  <si>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</si>
  <si>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</si>
  <si>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</si>
  <si>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</si>
  <si>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</si>
  <si>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</si>
  <si>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</si>
  <si>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</si>
  <si>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</si>
  <si>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</si>
  <si>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</si>
  <si>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</si>
  <si>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</si>
  <si>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</si>
  <si>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</si>
  <si>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</si>
  <si>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</si>
  <si>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</si>
  <si>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</si>
  <si>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</si>
  <si>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</si>
  <si>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</si>
  <si>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</si>
  <si>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</si>
  <si>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</si>
  <si>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</si>
  <si>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</si>
  <si>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</si>
  <si>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</si>
  <si>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</si>
  <si>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</si>
  <si>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</si>
  <si>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</si>
  <si>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</si>
  <si>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</si>
  <si>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</si>
  <si>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</si>
  <si>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</si>
  <si>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</si>
  <si>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</si>
  <si>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</si>
  <si>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</si>
  <si>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</si>
  <si>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</si>
  <si>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</si>
  <si>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</si>
  <si>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</si>
  <si>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</si>
  <si>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</si>
  <si>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</si>
  <si>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</si>
  <si>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</si>
  <si>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</si>
  <si>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</si>
  <si>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</si>
  <si>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</si>
  <si>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</si>
  <si>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</si>
  <si>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</si>
  <si>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</si>
  <si>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</si>
  <si>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</si>
  <si>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</si>
  <si>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</si>
  <si>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</si>
  <si>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</si>
  <si>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</si>
  <si>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</si>
  <si>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</si>
  <si>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</si>
  <si>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</si>
  <si>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</si>
  <si>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</si>
  <si>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</si>
  <si>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</si>
  <si>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</si>
  <si>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</si>
  <si>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</si>
  <si>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</si>
  <si>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t xml:space="preserve"> Показатель 1 
</t>
    </r>
    <r>
      <rPr>
        <sz val="11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</si>
  <si>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</si>
  <si>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</si>
  <si>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>Мероприятие 2.05</t>
    </r>
    <r>
      <rPr>
        <sz val="11"/>
        <rFont val="Times New Roman"/>
        <family val="1"/>
        <charset val="204"/>
      </rPr>
      <t xml:space="preserve"> 
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</si>
  <si>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</si>
  <si>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>Мероприятие 2.08</t>
    </r>
    <r>
      <rPr>
        <sz val="11"/>
        <rFont val="Times New Roman"/>
        <family val="1"/>
        <charset val="204"/>
      </rPr>
      <t xml:space="preserve"> 
«Ремонт тротуаров на пл. Мира»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</si>
  <si>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модернизированных сетей»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</si>
  <si>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</si>
  <si>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</si>
  <si>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t xml:space="preserve">Мероприятие 1.08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</si>
  <si>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</si>
  <si>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</si>
  <si>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Мероприятие 2.06</t>
    </r>
    <r>
      <rPr>
        <sz val="11"/>
        <rFont val="Times New Roman"/>
        <family val="1"/>
        <charset val="204"/>
      </rPr>
      <t xml:space="preserve"> 
«Ремонт автодороги Бурашевское шоссе на участке от путепровода через Октябрьскую железную дорогу до автомобильной дороги федерального значения М-10 Россия»</t>
    </r>
  </si>
  <si>
    <r>
      <rPr>
        <b/>
        <sz val="11"/>
        <rFont val="Times New Roman"/>
        <family val="1"/>
        <charset val="204"/>
      </rPr>
      <t>Мероприятие 2.07</t>
    </r>
    <r>
      <rPr>
        <sz val="11"/>
        <rFont val="Times New Roman"/>
        <family val="1"/>
        <charset val="204"/>
      </rPr>
      <t xml:space="preserve"> 
«Ремонт автомобильной дороги Старицкое шоссе»</t>
    </r>
  </si>
  <si>
    <r>
      <rPr>
        <b/>
        <sz val="11"/>
        <rFont val="Times New Roman"/>
        <family val="1"/>
        <charset val="204"/>
      </rPr>
      <t>Мероприятие 2.10</t>
    </r>
    <r>
      <rPr>
        <sz val="11"/>
        <rFont val="Times New Roman"/>
        <family val="1"/>
        <charset val="204"/>
      </rPr>
      <t xml:space="preserve"> 
«Ремонт тротуаров по наб. р. Лазурь</t>
    </r>
  </si>
  <si>
    <r>
      <rPr>
        <b/>
        <sz val="11"/>
        <rFont val="Times New Roman"/>
        <family val="1"/>
        <charset val="204"/>
      </rPr>
      <t xml:space="preserve">Мероприятие 1.07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</si>
  <si>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rPr>
        <b/>
        <sz val="11"/>
        <rFont val="Times New Roman"/>
        <family val="1"/>
        <charset val="204"/>
      </rPr>
      <t xml:space="preserve">Мероприятие 2.04 </t>
    </r>
    <r>
      <rPr>
        <sz val="11"/>
        <rFont val="Times New Roman"/>
        <family val="1"/>
        <charset val="204"/>
      </rPr>
      <t xml:space="preserve">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</si>
  <si>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>Мероприятие 2.09</t>
    </r>
    <r>
      <rPr>
        <sz val="11"/>
        <rFont val="Times New Roman"/>
        <family val="1"/>
        <charset val="204"/>
      </rPr>
      <t xml:space="preserve"> 
«Ремонт тротуаров на Тверской пл. (вдоль д. № 7 на Тверской пл., д. № 5, д. № 5 корпус 1 на Свободном пер. (вдоль д. №№ 5, 7, 9 на Свободном пер.)»</t>
    </r>
  </si>
  <si>
    <r>
      <rPr>
        <b/>
        <sz val="11"/>
        <rFont val="Times New Roman"/>
        <family val="1"/>
        <charset val="204"/>
      </rPr>
      <t>Мероприятие 2.11</t>
    </r>
    <r>
      <rPr>
        <sz val="11"/>
        <rFont val="Times New Roman"/>
        <family val="1"/>
        <charset val="204"/>
      </rPr>
      <t xml:space="preserve">
«Модернизация сетей наружного освещения на Бурашевском шоссе на участке от путепровода через Октябрьскую железную дорогу до границы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</si>
  <si>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</si>
  <si>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</si>
  <si>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</si>
  <si>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t xml:space="preserve">Мероприятие 1.09
</t>
    </r>
    <r>
      <rPr>
        <sz val="11"/>
        <rFont val="Times New Roman"/>
        <family val="1"/>
        <charset val="204"/>
      </rPr>
      <t>«Реализация мероприятий по строительству (реконструкции)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</si>
  <si>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t xml:space="preserve">Мероприятие 2.12
</t>
    </r>
    <r>
      <rPr>
        <sz val="11"/>
        <rFont val="Times New Roman"/>
        <family val="1"/>
        <charset val="204"/>
      </rPr>
      <t>«Реализация мероприятий по капитальному и текущему ремонту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</si>
  <si>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t>Q</t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</si>
  <si>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</si>
  <si>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Д.А. Афонин</t>
  </si>
  <si>
    <t>L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</si>
  <si>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</si>
  <si>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t>Приложение 1  
к постановлению Администрации города Твери
от «20» июля  2021 №  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</si>
</sst>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left" vertical="center" wrapText="1"/>
    </xf>
    <xf numFmtId="49" fontId="13" fillId="3" borderId="0" xfId="0" applyNumberFormat="1" applyFont="1" applyFill="1" applyAlignment="1">
      <alignment horizontal="left" vertical="center" wrapText="1"/>
    </xf>
    <xf numFmtId="49" fontId="14" fillId="3" borderId="0" xfId="0" applyNumberFormat="1" applyFont="1" applyFill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4" fontId="15" fillId="3" borderId="0" xfId="0" applyNumberFormat="1" applyFont="1" applyFill="1" applyAlignment="1">
      <alignment horizontal="left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164" fontId="14" fillId="3" borderId="0" xfId="0" applyNumberFormat="1" applyFont="1" applyFill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8" fillId="3" borderId="0" xfId="0" applyNumberFormat="1" applyFont="1" applyFill="1" applyAlignment="1">
      <alignment horizontal="left" vertical="center" wrapText="1"/>
    </xf>
    <xf numFmtId="49" fontId="17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tabSelected="1" view="pageBreakPreview" topLeftCell="A2" zoomScale="70" zoomScaleNormal="70" zoomScaleSheetLayoutView="70" zoomScalePageLayoutView="80" workbookViewId="0">
      <selection activeCell="V2" sqref="V2:AA2"/>
    </sheetView>
  </sheetViews>
  <sheetFormatPr defaultColWidth="8.7109375" defaultRowHeight="15" outlineLevelCol="1" x14ac:dyDescent="0.25"/>
  <cols>
    <col min="1" max="9" width="2.28515625" style="32" customWidth="1"/>
    <col min="10" max="16" width="2.7109375" style="32" customWidth="1"/>
    <col min="17" max="17" width="3.28515625" style="32" customWidth="1"/>
    <col min="18" max="18" width="69" style="33" customWidth="1"/>
    <col min="19" max="19" width="7.28515625" style="33" customWidth="1"/>
    <col min="20" max="20" width="12" style="92" customWidth="1"/>
    <col min="21" max="21" width="11.28515625" style="92" customWidth="1"/>
    <col min="22" max="22" width="11.7109375" style="92" customWidth="1"/>
    <col min="23" max="23" width="12.28515625" style="32" customWidth="1"/>
    <col min="24" max="24" width="11.42578125" style="32" customWidth="1"/>
    <col min="25" max="25" width="11.7109375" style="32" customWidth="1"/>
    <col min="26" max="26" width="12.28515625" style="34" bestFit="1" customWidth="1"/>
    <col min="27" max="27" width="11.28515625" style="32" customWidth="1"/>
    <col min="28" max="28" width="25.7109375" style="65" customWidth="1" outlineLevel="1"/>
    <col min="29" max="29" width="25" style="18" customWidth="1" outlineLevel="1"/>
    <col min="30" max="30" width="26.140625" style="18" customWidth="1"/>
    <col min="31" max="32" width="8.7109375" style="1"/>
    <col min="33" max="16384" width="8.7109375" style="19"/>
  </cols>
  <sheetData>
    <row r="1" spans="1:32" ht="45" hidden="1" customHeight="1" x14ac:dyDescent="0.25">
      <c r="V1" s="103" t="s">
        <v>44</v>
      </c>
      <c r="W1" s="103"/>
      <c r="X1" s="103"/>
      <c r="Y1" s="103"/>
      <c r="Z1" s="103"/>
      <c r="AA1" s="103"/>
    </row>
    <row r="2" spans="1:32" ht="41.4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1"/>
      <c r="S2" s="11"/>
      <c r="V2" s="109" t="s">
        <v>156</v>
      </c>
      <c r="W2" s="109"/>
      <c r="X2" s="109"/>
      <c r="Y2" s="109"/>
      <c r="Z2" s="109"/>
      <c r="AA2" s="109"/>
    </row>
    <row r="3" spans="1:32" ht="13.15" customHeight="1" x14ac:dyDescent="0.25">
      <c r="A3" s="109" t="s">
        <v>47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spans="1:32" x14ac:dyDescent="0.25">
      <c r="A4" s="109" t="s">
        <v>43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1:32" ht="13.15" customHeight="1" x14ac:dyDescent="0.25">
      <c r="A5" s="109" t="s">
        <v>45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2" ht="13.15" customHeight="1" x14ac:dyDescent="0.25">
      <c r="A6" s="109" t="s">
        <v>42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</row>
    <row r="7" spans="1:32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59"/>
      <c r="S7" s="59"/>
      <c r="T7" s="93"/>
      <c r="U7" s="93"/>
      <c r="V7" s="93"/>
      <c r="W7" s="59"/>
      <c r="X7" s="59"/>
      <c r="Y7" s="59"/>
      <c r="Z7" s="59"/>
      <c r="AA7" s="59"/>
    </row>
    <row r="8" spans="1:32" ht="14.25" x14ac:dyDescent="0.25">
      <c r="A8" s="108" t="s">
        <v>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</row>
    <row r="9" spans="1:32" ht="16.149999999999999" customHeight="1" x14ac:dyDescent="0.25">
      <c r="A9" s="108" t="s">
        <v>45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</row>
    <row r="10" spans="1:32" ht="24" customHeight="1" x14ac:dyDescent="0.25">
      <c r="A10" s="107" t="s">
        <v>111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</row>
    <row r="11" spans="1:32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11"/>
      <c r="S11" s="11"/>
      <c r="T11" s="12"/>
      <c r="U11" s="12"/>
      <c r="W11" s="28"/>
      <c r="X11" s="28"/>
      <c r="Y11" s="28"/>
      <c r="Z11" s="27"/>
      <c r="AA11" s="28"/>
    </row>
    <row r="12" spans="1:32" s="20" customFormat="1" ht="33.6" customHeight="1" x14ac:dyDescent="0.25">
      <c r="A12" s="105" t="s">
        <v>10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 t="s">
        <v>7</v>
      </c>
      <c r="S12" s="105" t="s">
        <v>8</v>
      </c>
      <c r="T12" s="105" t="s">
        <v>37</v>
      </c>
      <c r="U12" s="105"/>
      <c r="V12" s="105"/>
      <c r="W12" s="105"/>
      <c r="X12" s="105"/>
      <c r="Y12" s="105"/>
      <c r="Z12" s="105" t="s">
        <v>4</v>
      </c>
      <c r="AA12" s="106"/>
      <c r="AB12" s="65"/>
      <c r="AC12" s="30"/>
      <c r="AD12" s="30"/>
      <c r="AE12" s="29"/>
      <c r="AF12" s="29"/>
    </row>
    <row r="13" spans="1:32" s="20" customFormat="1" ht="65.45" customHeight="1" x14ac:dyDescent="0.25">
      <c r="A13" s="105" t="s">
        <v>39</v>
      </c>
      <c r="B13" s="105"/>
      <c r="C13" s="105"/>
      <c r="D13" s="105" t="s">
        <v>0</v>
      </c>
      <c r="E13" s="105"/>
      <c r="F13" s="105" t="s">
        <v>14</v>
      </c>
      <c r="G13" s="105"/>
      <c r="H13" s="105" t="s">
        <v>15</v>
      </c>
      <c r="I13" s="105"/>
      <c r="J13" s="105"/>
      <c r="K13" s="105"/>
      <c r="L13" s="105"/>
      <c r="M13" s="105"/>
      <c r="N13" s="105"/>
      <c r="O13" s="105"/>
      <c r="P13" s="105"/>
      <c r="Q13" s="105"/>
      <c r="R13" s="106"/>
      <c r="S13" s="106"/>
      <c r="T13" s="91">
        <v>2021</v>
      </c>
      <c r="U13" s="91">
        <v>2022</v>
      </c>
      <c r="V13" s="91">
        <v>2023</v>
      </c>
      <c r="W13" s="61">
        <v>2024</v>
      </c>
      <c r="X13" s="61">
        <v>2025</v>
      </c>
      <c r="Y13" s="61">
        <v>2026</v>
      </c>
      <c r="Z13" s="61" t="s">
        <v>5</v>
      </c>
      <c r="AA13" s="61" t="s">
        <v>33</v>
      </c>
      <c r="AB13" s="65"/>
      <c r="AC13" s="30"/>
      <c r="AD13" s="30"/>
      <c r="AE13" s="29"/>
      <c r="AF13" s="29"/>
    </row>
    <row r="14" spans="1:32" s="89" customFormat="1" ht="12" x14ac:dyDescent="0.25">
      <c r="A14" s="85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G14" s="85">
        <v>7</v>
      </c>
      <c r="H14" s="85">
        <v>8</v>
      </c>
      <c r="I14" s="85">
        <v>9</v>
      </c>
      <c r="J14" s="85">
        <v>10</v>
      </c>
      <c r="K14" s="85">
        <v>11</v>
      </c>
      <c r="L14" s="85">
        <v>12</v>
      </c>
      <c r="M14" s="85">
        <v>13</v>
      </c>
      <c r="N14" s="85">
        <v>14</v>
      </c>
      <c r="O14" s="85">
        <v>15</v>
      </c>
      <c r="P14" s="85">
        <v>16</v>
      </c>
      <c r="Q14" s="85">
        <v>17</v>
      </c>
      <c r="R14" s="85">
        <v>18</v>
      </c>
      <c r="S14" s="85">
        <v>19</v>
      </c>
      <c r="T14" s="85">
        <v>20</v>
      </c>
      <c r="U14" s="85">
        <v>21</v>
      </c>
      <c r="V14" s="85">
        <v>22</v>
      </c>
      <c r="W14" s="85">
        <v>23</v>
      </c>
      <c r="X14" s="85">
        <v>24</v>
      </c>
      <c r="Y14" s="85">
        <v>25</v>
      </c>
      <c r="Z14" s="85">
        <v>26</v>
      </c>
      <c r="AA14" s="85">
        <v>27</v>
      </c>
      <c r="AB14" s="86"/>
      <c r="AC14" s="87"/>
      <c r="AD14" s="87"/>
      <c r="AE14" s="88"/>
      <c r="AF14" s="88"/>
    </row>
    <row r="15" spans="1:32" s="1" customFormat="1" ht="34.15" customHeight="1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3" t="s">
        <v>27</v>
      </c>
      <c r="S15" s="54" t="s">
        <v>34</v>
      </c>
      <c r="T15" s="55">
        <f t="shared" ref="T15:Y15" si="0">T23+T150</f>
        <v>2259820.5</v>
      </c>
      <c r="U15" s="55">
        <f t="shared" si="0"/>
        <v>2104426.7999999998</v>
      </c>
      <c r="V15" s="55">
        <f t="shared" si="0"/>
        <v>1828536.6</v>
      </c>
      <c r="W15" s="55">
        <f t="shared" si="0"/>
        <v>487839.89999999997</v>
      </c>
      <c r="X15" s="55">
        <f t="shared" si="0"/>
        <v>569070.69999999995</v>
      </c>
      <c r="Y15" s="55">
        <f t="shared" si="0"/>
        <v>588532.19999999995</v>
      </c>
      <c r="Z15" s="55">
        <f>T15+U15+V15+W15+X15+Y15</f>
        <v>7838226.7000000011</v>
      </c>
      <c r="AA15" s="54">
        <v>2026</v>
      </c>
      <c r="AB15" s="65"/>
      <c r="AC15" s="18"/>
      <c r="AD15" s="18"/>
    </row>
    <row r="16" spans="1:32" s="10" customFormat="1" ht="42.6" customHeight="1" x14ac:dyDescent="0.25">
      <c r="A16" s="15"/>
      <c r="B16" s="15"/>
      <c r="C16" s="15"/>
      <c r="D16" s="15"/>
      <c r="E16" s="15"/>
      <c r="F16" s="15"/>
      <c r="G16" s="15"/>
      <c r="H16" s="14"/>
      <c r="I16" s="15"/>
      <c r="J16" s="15"/>
      <c r="K16" s="15"/>
      <c r="L16" s="15"/>
      <c r="M16" s="15"/>
      <c r="N16" s="15"/>
      <c r="O16" s="15"/>
      <c r="P16" s="15"/>
      <c r="Q16" s="15"/>
      <c r="R16" s="13" t="s">
        <v>91</v>
      </c>
      <c r="S16" s="6"/>
      <c r="T16" s="5"/>
      <c r="U16" s="5"/>
      <c r="V16" s="3"/>
      <c r="W16" s="3"/>
      <c r="X16" s="3"/>
      <c r="Y16" s="3"/>
      <c r="Z16" s="3"/>
      <c r="AA16" s="6"/>
      <c r="AB16" s="65"/>
      <c r="AC16" s="18"/>
      <c r="AD16" s="18"/>
      <c r="AE16" s="1"/>
      <c r="AF16" s="1"/>
    </row>
    <row r="17" spans="1:32" s="10" customFormat="1" ht="54" customHeight="1" x14ac:dyDescent="0.25">
      <c r="A17" s="15"/>
      <c r="B17" s="15"/>
      <c r="C17" s="15"/>
      <c r="D17" s="15"/>
      <c r="E17" s="15"/>
      <c r="F17" s="15"/>
      <c r="G17" s="15"/>
      <c r="H17" s="14"/>
      <c r="I17" s="15"/>
      <c r="J17" s="15"/>
      <c r="K17" s="15"/>
      <c r="L17" s="15"/>
      <c r="M17" s="15"/>
      <c r="N17" s="15"/>
      <c r="O17" s="15"/>
      <c r="P17" s="15"/>
      <c r="Q17" s="15"/>
      <c r="R17" s="7" t="s">
        <v>92</v>
      </c>
      <c r="S17" s="6" t="s">
        <v>1</v>
      </c>
      <c r="T17" s="5">
        <v>67.3</v>
      </c>
      <c r="U17" s="5">
        <v>79.599999999999994</v>
      </c>
      <c r="V17" s="5">
        <v>80.900000000000006</v>
      </c>
      <c r="W17" s="5">
        <v>85</v>
      </c>
      <c r="X17" s="5">
        <v>85</v>
      </c>
      <c r="Y17" s="5">
        <v>85</v>
      </c>
      <c r="Z17" s="3">
        <f>Y17</f>
        <v>85</v>
      </c>
      <c r="AA17" s="6">
        <v>2026</v>
      </c>
      <c r="AB17" s="65"/>
      <c r="AC17" s="18"/>
      <c r="AD17" s="18"/>
      <c r="AE17" s="1"/>
      <c r="AF17" s="1"/>
    </row>
    <row r="18" spans="1:32" s="10" customFormat="1" ht="45" x14ac:dyDescent="0.25">
      <c r="A18" s="15"/>
      <c r="B18" s="15"/>
      <c r="C18" s="15"/>
      <c r="D18" s="15"/>
      <c r="E18" s="15"/>
      <c r="F18" s="15"/>
      <c r="G18" s="15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7" t="s">
        <v>93</v>
      </c>
      <c r="S18" s="6" t="s">
        <v>35</v>
      </c>
      <c r="T18" s="5">
        <f>T26</f>
        <v>11.4</v>
      </c>
      <c r="U18" s="5"/>
      <c r="V18" s="5"/>
      <c r="W18" s="5"/>
      <c r="X18" s="5"/>
      <c r="Y18" s="5"/>
      <c r="Z18" s="3">
        <f t="shared" ref="Z18:Z84" si="1">T18+U18+V18+W18+X18+Y18</f>
        <v>11.4</v>
      </c>
      <c r="AA18" s="6">
        <v>2021</v>
      </c>
      <c r="AB18" s="65"/>
      <c r="AC18" s="18"/>
      <c r="AD18" s="18"/>
      <c r="AE18" s="1"/>
      <c r="AF18" s="1"/>
    </row>
    <row r="19" spans="1:32" s="10" customFormat="1" ht="30" x14ac:dyDescent="0.25">
      <c r="A19" s="15"/>
      <c r="B19" s="15"/>
      <c r="C19" s="15"/>
      <c r="D19" s="15"/>
      <c r="E19" s="15"/>
      <c r="F19" s="15"/>
      <c r="G19" s="15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7" t="s">
        <v>94</v>
      </c>
      <c r="S19" s="6" t="s">
        <v>35</v>
      </c>
      <c r="T19" s="5">
        <f>T66+T67</f>
        <v>9.6999999999999993</v>
      </c>
      <c r="U19" s="5">
        <f t="shared" ref="U19:Y19" si="2">U66+U67</f>
        <v>5.2</v>
      </c>
      <c r="V19" s="5">
        <f t="shared" si="2"/>
        <v>0.3</v>
      </c>
      <c r="W19" s="5">
        <f t="shared" si="2"/>
        <v>0.2</v>
      </c>
      <c r="X19" s="5">
        <f t="shared" si="2"/>
        <v>0.3</v>
      </c>
      <c r="Y19" s="5">
        <f t="shared" si="2"/>
        <v>0.2</v>
      </c>
      <c r="Z19" s="3">
        <f t="shared" si="1"/>
        <v>15.899999999999999</v>
      </c>
      <c r="AA19" s="6">
        <v>2026</v>
      </c>
      <c r="AB19" s="65"/>
      <c r="AC19" s="18"/>
      <c r="AD19" s="18"/>
      <c r="AE19" s="1"/>
      <c r="AF19" s="1"/>
    </row>
    <row r="20" spans="1:32" s="10" customFormat="1" ht="31.5" customHeight="1" x14ac:dyDescent="0.25">
      <c r="A20" s="15"/>
      <c r="B20" s="15"/>
      <c r="C20" s="15"/>
      <c r="D20" s="15"/>
      <c r="E20" s="15"/>
      <c r="F20" s="15"/>
      <c r="G20" s="15"/>
      <c r="H20" s="14"/>
      <c r="I20" s="15"/>
      <c r="J20" s="15"/>
      <c r="K20" s="15"/>
      <c r="L20" s="15"/>
      <c r="M20" s="15"/>
      <c r="N20" s="15"/>
      <c r="O20" s="15"/>
      <c r="P20" s="15"/>
      <c r="Q20" s="15"/>
      <c r="R20" s="7" t="s">
        <v>95</v>
      </c>
      <c r="S20" s="6" t="s">
        <v>35</v>
      </c>
      <c r="T20" s="5">
        <f t="shared" ref="T20:Y20" si="3">T119</f>
        <v>7561.2</v>
      </c>
      <c r="U20" s="5">
        <f t="shared" si="3"/>
        <v>7561.2</v>
      </c>
      <c r="V20" s="5">
        <f t="shared" si="3"/>
        <v>7561.2</v>
      </c>
      <c r="W20" s="5">
        <f t="shared" si="3"/>
        <v>7561.2</v>
      </c>
      <c r="X20" s="5">
        <f t="shared" si="3"/>
        <v>7561.2</v>
      </c>
      <c r="Y20" s="5">
        <f t="shared" si="3"/>
        <v>7561.2</v>
      </c>
      <c r="Z20" s="3">
        <f>Y20</f>
        <v>7561.2</v>
      </c>
      <c r="AA20" s="6">
        <v>2026</v>
      </c>
      <c r="AB20" s="65"/>
      <c r="AC20" s="18"/>
      <c r="AD20" s="18"/>
      <c r="AE20" s="1"/>
      <c r="AF20" s="1"/>
    </row>
    <row r="21" spans="1:32" s="10" customFormat="1" ht="63" hidden="1" customHeight="1" x14ac:dyDescent="0.25">
      <c r="A21" s="15"/>
      <c r="B21" s="15"/>
      <c r="C21" s="15"/>
      <c r="D21" s="15"/>
      <c r="E21" s="15"/>
      <c r="F21" s="15"/>
      <c r="G21" s="15"/>
      <c r="H21" s="14"/>
      <c r="I21" s="15"/>
      <c r="J21" s="15"/>
      <c r="K21" s="15"/>
      <c r="L21" s="15"/>
      <c r="M21" s="15"/>
      <c r="N21" s="15"/>
      <c r="O21" s="15"/>
      <c r="P21" s="15"/>
      <c r="Q21" s="15"/>
      <c r="R21" s="7" t="s">
        <v>96</v>
      </c>
      <c r="S21" s="6" t="s">
        <v>35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/>
      <c r="X21" s="5"/>
      <c r="Y21" s="5"/>
      <c r="Z21" s="3" t="e">
        <f t="shared" si="1"/>
        <v>#REF!</v>
      </c>
      <c r="AA21" s="6">
        <v>2026</v>
      </c>
      <c r="AB21" s="65"/>
      <c r="AC21" s="18"/>
      <c r="AD21" s="18"/>
      <c r="AE21" s="1"/>
      <c r="AF21" s="1"/>
    </row>
    <row r="22" spans="1:32" s="10" customFormat="1" ht="30" hidden="1" x14ac:dyDescent="0.25">
      <c r="A22" s="15"/>
      <c r="B22" s="15"/>
      <c r="C22" s="15"/>
      <c r="D22" s="15"/>
      <c r="E22" s="15"/>
      <c r="F22" s="15"/>
      <c r="G22" s="15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7" t="s">
        <v>97</v>
      </c>
      <c r="S22" s="6" t="s">
        <v>36</v>
      </c>
      <c r="T22" s="5">
        <f t="shared" ref="T22:Y22" si="4">T159</f>
        <v>400</v>
      </c>
      <c r="U22" s="5">
        <f t="shared" si="4"/>
        <v>320</v>
      </c>
      <c r="V22" s="5">
        <f t="shared" si="4"/>
        <v>320</v>
      </c>
      <c r="W22" s="5">
        <f t="shared" si="4"/>
        <v>320</v>
      </c>
      <c r="X22" s="5">
        <f t="shared" si="4"/>
        <v>320</v>
      </c>
      <c r="Y22" s="5">
        <f t="shared" si="4"/>
        <v>320</v>
      </c>
      <c r="Z22" s="3">
        <f t="shared" si="1"/>
        <v>2000</v>
      </c>
      <c r="AA22" s="6">
        <v>2026</v>
      </c>
      <c r="AB22" s="65"/>
      <c r="AC22" s="18"/>
      <c r="AD22" s="18"/>
      <c r="AE22" s="1"/>
      <c r="AF22" s="1"/>
    </row>
    <row r="23" spans="1:32" ht="36.6" customHeight="1" x14ac:dyDescent="0.25">
      <c r="A23" s="40"/>
      <c r="B23" s="40"/>
      <c r="C23" s="40"/>
      <c r="D23" s="40" t="s">
        <v>11</v>
      </c>
      <c r="E23" s="40" t="s">
        <v>21</v>
      </c>
      <c r="F23" s="40" t="s">
        <v>11</v>
      </c>
      <c r="G23" s="40" t="s">
        <v>20</v>
      </c>
      <c r="H23" s="40" t="s">
        <v>11</v>
      </c>
      <c r="I23" s="40" t="s">
        <v>19</v>
      </c>
      <c r="J23" s="40" t="s">
        <v>12</v>
      </c>
      <c r="K23" s="40" t="s">
        <v>11</v>
      </c>
      <c r="L23" s="40" t="s">
        <v>11</v>
      </c>
      <c r="M23" s="40" t="s">
        <v>11</v>
      </c>
      <c r="N23" s="40" t="s">
        <v>11</v>
      </c>
      <c r="O23" s="40" t="s">
        <v>11</v>
      </c>
      <c r="P23" s="40" t="s">
        <v>11</v>
      </c>
      <c r="Q23" s="40" t="s">
        <v>11</v>
      </c>
      <c r="R23" s="41" t="s">
        <v>98</v>
      </c>
      <c r="S23" s="42" t="s">
        <v>34</v>
      </c>
      <c r="T23" s="43">
        <f t="shared" ref="T23:Y23" si="5">T24+T65+T118</f>
        <v>2259820.5</v>
      </c>
      <c r="U23" s="43">
        <f t="shared" si="5"/>
        <v>2104426.7999999998</v>
      </c>
      <c r="V23" s="43">
        <f t="shared" si="5"/>
        <v>1828536.6</v>
      </c>
      <c r="W23" s="43">
        <f t="shared" si="5"/>
        <v>487839.89999999997</v>
      </c>
      <c r="X23" s="43">
        <f t="shared" si="5"/>
        <v>569070.69999999995</v>
      </c>
      <c r="Y23" s="43">
        <f t="shared" si="5"/>
        <v>588532.19999999995</v>
      </c>
      <c r="Z23" s="43">
        <f>T23+U23+V23+W23+X23+Y23</f>
        <v>7838226.7000000011</v>
      </c>
      <c r="AA23" s="42">
        <v>2026</v>
      </c>
      <c r="AB23" s="78"/>
      <c r="AC23" s="30"/>
    </row>
    <row r="24" spans="1:32" s="21" customFormat="1" ht="49.9" customHeight="1" x14ac:dyDescent="0.25">
      <c r="A24" s="45"/>
      <c r="B24" s="45"/>
      <c r="C24" s="45"/>
      <c r="D24" s="45" t="s">
        <v>11</v>
      </c>
      <c r="E24" s="45" t="s">
        <v>21</v>
      </c>
      <c r="F24" s="45" t="s">
        <v>11</v>
      </c>
      <c r="G24" s="45" t="s">
        <v>20</v>
      </c>
      <c r="H24" s="45" t="s">
        <v>11</v>
      </c>
      <c r="I24" s="45" t="s">
        <v>19</v>
      </c>
      <c r="J24" s="45" t="s">
        <v>12</v>
      </c>
      <c r="K24" s="45" t="s">
        <v>11</v>
      </c>
      <c r="L24" s="45" t="s">
        <v>12</v>
      </c>
      <c r="M24" s="45" t="s">
        <v>11</v>
      </c>
      <c r="N24" s="45" t="s">
        <v>11</v>
      </c>
      <c r="O24" s="45" t="s">
        <v>11</v>
      </c>
      <c r="P24" s="45" t="s">
        <v>11</v>
      </c>
      <c r="Q24" s="45" t="s">
        <v>11</v>
      </c>
      <c r="R24" s="46" t="s">
        <v>26</v>
      </c>
      <c r="S24" s="47" t="s">
        <v>34</v>
      </c>
      <c r="T24" s="48">
        <f>T29+T31+T37+T40+T43+T46+T51+T56+T60+T63</f>
        <v>181880.60000000003</v>
      </c>
      <c r="U24" s="48">
        <f t="shared" ref="U24:Y24" si="6">U29+U31+U37+U40+U43+U46+U51+U57+U60</f>
        <v>560257.80000000005</v>
      </c>
      <c r="V24" s="48">
        <f t="shared" si="6"/>
        <v>611111.19999999995</v>
      </c>
      <c r="W24" s="48">
        <f t="shared" si="6"/>
        <v>55000</v>
      </c>
      <c r="X24" s="48">
        <f t="shared" si="6"/>
        <v>136230.79999999999</v>
      </c>
      <c r="Y24" s="48">
        <f t="shared" si="6"/>
        <v>155692.29999999999</v>
      </c>
      <c r="Z24" s="48">
        <f>Z29+Z31+Z37+Z40+Z43+Z46+Z51+Z56+Z60+Z63</f>
        <v>1700172.7</v>
      </c>
      <c r="AA24" s="47">
        <v>2026</v>
      </c>
      <c r="AB24" s="79"/>
      <c r="AC24" s="80"/>
      <c r="AD24" s="16"/>
      <c r="AE24" s="17"/>
      <c r="AF24" s="17"/>
    </row>
    <row r="25" spans="1:32" s="2" customFormat="1" ht="29.25" x14ac:dyDescent="0.25">
      <c r="A25" s="14"/>
      <c r="B25" s="14"/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  <c r="R25" s="13" t="s">
        <v>53</v>
      </c>
      <c r="S25" s="6" t="s">
        <v>2</v>
      </c>
      <c r="T25" s="5">
        <f>T35+T50</f>
        <v>0.92100000000000004</v>
      </c>
      <c r="U25" s="5"/>
      <c r="V25" s="5"/>
      <c r="W25" s="5">
        <f>W39+W42</f>
        <v>1.18</v>
      </c>
      <c r="X25" s="5">
        <f>X45</f>
        <v>0.7</v>
      </c>
      <c r="Y25" s="5">
        <f>Y45</f>
        <v>0.8</v>
      </c>
      <c r="Z25" s="3">
        <f>Z35+Z45+Z39+Z42</f>
        <v>3.2800000000000002</v>
      </c>
      <c r="AA25" s="6">
        <v>2026</v>
      </c>
      <c r="AB25" s="81"/>
      <c r="AC25" s="73"/>
      <c r="AD25" s="16"/>
      <c r="AE25" s="17"/>
      <c r="AF25" s="17"/>
    </row>
    <row r="26" spans="1:32" s="2" customFormat="1" ht="30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4"/>
      <c r="N26" s="14"/>
      <c r="O26" s="14"/>
      <c r="P26" s="14"/>
      <c r="Q26" s="14"/>
      <c r="R26" s="13" t="s">
        <v>54</v>
      </c>
      <c r="S26" s="6" t="s">
        <v>35</v>
      </c>
      <c r="T26" s="5">
        <f>T36</f>
        <v>11.4</v>
      </c>
      <c r="U26" s="5"/>
      <c r="V26" s="5"/>
      <c r="W26" s="5"/>
      <c r="X26" s="5"/>
      <c r="Y26" s="5"/>
      <c r="Z26" s="3">
        <f>Z36</f>
        <v>11.4</v>
      </c>
      <c r="AA26" s="6">
        <v>2021</v>
      </c>
      <c r="AB26" s="81"/>
      <c r="AC26" s="73"/>
      <c r="AD26" s="16"/>
      <c r="AE26" s="17"/>
      <c r="AF26" s="17"/>
    </row>
    <row r="27" spans="1:32" s="2" customFormat="1" ht="44.25" x14ac:dyDescent="0.25">
      <c r="A27" s="14"/>
      <c r="B27" s="14"/>
      <c r="C27" s="14"/>
      <c r="D27" s="14"/>
      <c r="E27" s="14"/>
      <c r="F27" s="14"/>
      <c r="G27" s="14"/>
      <c r="H27" s="14"/>
      <c r="I27" s="15"/>
      <c r="J27" s="14"/>
      <c r="K27" s="14"/>
      <c r="L27" s="14"/>
      <c r="M27" s="14"/>
      <c r="N27" s="14"/>
      <c r="O27" s="14"/>
      <c r="P27" s="14"/>
      <c r="Q27" s="14"/>
      <c r="R27" s="13" t="s">
        <v>55</v>
      </c>
      <c r="S27" s="6" t="s">
        <v>2</v>
      </c>
      <c r="T27" s="5">
        <f>T30</f>
        <v>0.3</v>
      </c>
      <c r="U27" s="5"/>
      <c r="V27" s="5"/>
      <c r="W27" s="5"/>
      <c r="X27" s="5"/>
      <c r="Y27" s="5"/>
      <c r="Z27" s="3">
        <f t="shared" si="1"/>
        <v>0.3</v>
      </c>
      <c r="AA27" s="6">
        <v>2021</v>
      </c>
      <c r="AB27" s="67"/>
      <c r="AC27" s="16"/>
      <c r="AD27" s="16"/>
      <c r="AE27" s="17"/>
      <c r="AF27" s="17"/>
    </row>
    <row r="28" spans="1:32" s="2" customFormat="1" ht="44.25" x14ac:dyDescent="0.25">
      <c r="A28" s="14"/>
      <c r="B28" s="14"/>
      <c r="C28" s="14"/>
      <c r="D28" s="14"/>
      <c r="E28" s="14"/>
      <c r="F28" s="14"/>
      <c r="G28" s="14"/>
      <c r="H28" s="14"/>
      <c r="I28" s="15"/>
      <c r="J28" s="14"/>
      <c r="K28" s="14"/>
      <c r="L28" s="14"/>
      <c r="M28" s="14"/>
      <c r="N28" s="14"/>
      <c r="O28" s="14"/>
      <c r="P28" s="14"/>
      <c r="Q28" s="14"/>
      <c r="R28" s="13" t="s">
        <v>121</v>
      </c>
      <c r="S28" s="6" t="s">
        <v>31</v>
      </c>
      <c r="T28" s="9"/>
      <c r="U28" s="9"/>
      <c r="V28" s="9"/>
      <c r="W28" s="9">
        <f>W38+W41+W44</f>
        <v>3</v>
      </c>
      <c r="X28" s="9"/>
      <c r="Y28" s="9"/>
      <c r="Z28" s="4">
        <f>T28+U28+V28+W28+X28+Y28</f>
        <v>3</v>
      </c>
      <c r="AA28" s="6">
        <v>2024</v>
      </c>
      <c r="AB28" s="67"/>
      <c r="AC28" s="16"/>
      <c r="AD28" s="16"/>
      <c r="AE28" s="17"/>
      <c r="AF28" s="17"/>
    </row>
    <row r="29" spans="1:32" s="2" customFormat="1" ht="33" customHeight="1" x14ac:dyDescent="0.25">
      <c r="A29" s="22" t="s">
        <v>11</v>
      </c>
      <c r="B29" s="22" t="s">
        <v>12</v>
      </c>
      <c r="C29" s="22" t="s">
        <v>13</v>
      </c>
      <c r="D29" s="22" t="s">
        <v>11</v>
      </c>
      <c r="E29" s="22" t="s">
        <v>21</v>
      </c>
      <c r="F29" s="22" t="s">
        <v>11</v>
      </c>
      <c r="G29" s="22" t="s">
        <v>20</v>
      </c>
      <c r="H29" s="22" t="s">
        <v>11</v>
      </c>
      <c r="I29" s="22" t="s">
        <v>19</v>
      </c>
      <c r="J29" s="22" t="s">
        <v>12</v>
      </c>
      <c r="K29" s="22" t="s">
        <v>11</v>
      </c>
      <c r="L29" s="22" t="s">
        <v>12</v>
      </c>
      <c r="M29" s="22" t="s">
        <v>11</v>
      </c>
      <c r="N29" s="22" t="s">
        <v>11</v>
      </c>
      <c r="O29" s="22" t="s">
        <v>11</v>
      </c>
      <c r="P29" s="22" t="s">
        <v>11</v>
      </c>
      <c r="Q29" s="22" t="s">
        <v>23</v>
      </c>
      <c r="R29" s="23" t="s">
        <v>49</v>
      </c>
      <c r="S29" s="24" t="s">
        <v>34</v>
      </c>
      <c r="T29" s="26">
        <f>18000-5624.5</f>
        <v>12375.5</v>
      </c>
      <c r="U29" s="26"/>
      <c r="V29" s="26"/>
      <c r="W29" s="26"/>
      <c r="X29" s="26"/>
      <c r="Y29" s="26"/>
      <c r="Z29" s="26">
        <f t="shared" ref="Z29" si="7">T29+U29+V29+W29+X29+Y29</f>
        <v>12375.5</v>
      </c>
      <c r="AA29" s="24">
        <v>2021</v>
      </c>
      <c r="AB29" s="65"/>
      <c r="AC29" s="18"/>
      <c r="AD29" s="16"/>
      <c r="AE29" s="17"/>
      <c r="AF29" s="17"/>
    </row>
    <row r="30" spans="1:32" s="17" customFormat="1" ht="29.25" x14ac:dyDescent="0.25">
      <c r="A30" s="14"/>
      <c r="B30" s="14"/>
      <c r="C30" s="14"/>
      <c r="D30" s="14"/>
      <c r="E30" s="14"/>
      <c r="F30" s="14"/>
      <c r="G30" s="14"/>
      <c r="H30" s="14"/>
      <c r="I30" s="15"/>
      <c r="J30" s="14"/>
      <c r="K30" s="14"/>
      <c r="L30" s="14"/>
      <c r="M30" s="14"/>
      <c r="N30" s="14"/>
      <c r="O30" s="14"/>
      <c r="P30" s="14"/>
      <c r="Q30" s="14"/>
      <c r="R30" s="13" t="s">
        <v>50</v>
      </c>
      <c r="S30" s="6" t="s">
        <v>2</v>
      </c>
      <c r="T30" s="5">
        <v>0.3</v>
      </c>
      <c r="U30" s="5"/>
      <c r="V30" s="5"/>
      <c r="W30" s="5"/>
      <c r="X30" s="5"/>
      <c r="Y30" s="5"/>
      <c r="Z30" s="3">
        <f>T30</f>
        <v>0.3</v>
      </c>
      <c r="AA30" s="6">
        <v>2021</v>
      </c>
      <c r="AB30" s="65"/>
      <c r="AC30" s="16"/>
      <c r="AD30" s="16"/>
    </row>
    <row r="31" spans="1:32" s="17" customFormat="1" ht="27.6" customHeight="1" x14ac:dyDescent="0.25">
      <c r="A31" s="22" t="s">
        <v>11</v>
      </c>
      <c r="B31" s="22" t="s">
        <v>12</v>
      </c>
      <c r="C31" s="22" t="s">
        <v>13</v>
      </c>
      <c r="D31" s="22" t="s">
        <v>11</v>
      </c>
      <c r="E31" s="22" t="s">
        <v>21</v>
      </c>
      <c r="F31" s="22" t="s">
        <v>11</v>
      </c>
      <c r="G31" s="22" t="s">
        <v>20</v>
      </c>
      <c r="H31" s="22" t="s">
        <v>11</v>
      </c>
      <c r="I31" s="22" t="s">
        <v>19</v>
      </c>
      <c r="J31" s="22" t="s">
        <v>12</v>
      </c>
      <c r="K31" s="22" t="s">
        <v>11</v>
      </c>
      <c r="L31" s="22" t="s">
        <v>12</v>
      </c>
      <c r="M31" s="22" t="s">
        <v>11</v>
      </c>
      <c r="N31" s="22" t="s">
        <v>11</v>
      </c>
      <c r="O31" s="22" t="s">
        <v>11</v>
      </c>
      <c r="P31" s="22" t="s">
        <v>11</v>
      </c>
      <c r="Q31" s="22" t="s">
        <v>11</v>
      </c>
      <c r="R31" s="94" t="s">
        <v>118</v>
      </c>
      <c r="S31" s="97" t="s">
        <v>34</v>
      </c>
      <c r="T31" s="26">
        <f>T33+T34+T32</f>
        <v>115225.09999999999</v>
      </c>
      <c r="U31" s="26"/>
      <c r="V31" s="26"/>
      <c r="W31" s="26"/>
      <c r="X31" s="26"/>
      <c r="Y31" s="26"/>
      <c r="Z31" s="26">
        <f>SUM(T31:Y31)</f>
        <v>115225.09999999999</v>
      </c>
      <c r="AA31" s="24">
        <v>2021</v>
      </c>
      <c r="AB31" s="67"/>
      <c r="AC31" s="31"/>
      <c r="AD31" s="16"/>
    </row>
    <row r="32" spans="1:32" s="17" customFormat="1" ht="26.45" customHeight="1" x14ac:dyDescent="0.25">
      <c r="A32" s="22" t="s">
        <v>11</v>
      </c>
      <c r="B32" s="22" t="s">
        <v>12</v>
      </c>
      <c r="C32" s="22" t="s">
        <v>13</v>
      </c>
      <c r="D32" s="22" t="s">
        <v>11</v>
      </c>
      <c r="E32" s="22" t="s">
        <v>21</v>
      </c>
      <c r="F32" s="22" t="s">
        <v>11</v>
      </c>
      <c r="G32" s="22" t="s">
        <v>20</v>
      </c>
      <c r="H32" s="22" t="s">
        <v>11</v>
      </c>
      <c r="I32" s="22" t="s">
        <v>19</v>
      </c>
      <c r="J32" s="22" t="s">
        <v>12</v>
      </c>
      <c r="K32" s="22" t="s">
        <v>11</v>
      </c>
      <c r="L32" s="22" t="s">
        <v>12</v>
      </c>
      <c r="M32" s="22" t="s">
        <v>11</v>
      </c>
      <c r="N32" s="22" t="s">
        <v>11</v>
      </c>
      <c r="O32" s="22" t="s">
        <v>19</v>
      </c>
      <c r="P32" s="22" t="s">
        <v>18</v>
      </c>
      <c r="Q32" s="22" t="s">
        <v>20</v>
      </c>
      <c r="R32" s="95"/>
      <c r="S32" s="98"/>
      <c r="T32" s="25">
        <f>828.1+330+110.4</f>
        <v>1268.5</v>
      </c>
      <c r="U32" s="26"/>
      <c r="V32" s="26"/>
      <c r="W32" s="26"/>
      <c r="X32" s="26"/>
      <c r="Y32" s="26"/>
      <c r="Z32" s="26">
        <f>SUM(T32:Y32)</f>
        <v>1268.5</v>
      </c>
      <c r="AA32" s="24">
        <v>2021</v>
      </c>
      <c r="AB32" s="67"/>
      <c r="AC32" s="31"/>
      <c r="AD32" s="16"/>
    </row>
    <row r="33" spans="1:32" s="17" customFormat="1" ht="25.9" customHeight="1" x14ac:dyDescent="0.25">
      <c r="A33" s="22" t="s">
        <v>11</v>
      </c>
      <c r="B33" s="22" t="s">
        <v>12</v>
      </c>
      <c r="C33" s="22" t="s">
        <v>13</v>
      </c>
      <c r="D33" s="22" t="s">
        <v>11</v>
      </c>
      <c r="E33" s="22" t="s">
        <v>21</v>
      </c>
      <c r="F33" s="22" t="s">
        <v>11</v>
      </c>
      <c r="G33" s="22" t="s">
        <v>20</v>
      </c>
      <c r="H33" s="22" t="s">
        <v>11</v>
      </c>
      <c r="I33" s="22" t="s">
        <v>19</v>
      </c>
      <c r="J33" s="22" t="s">
        <v>12</v>
      </c>
      <c r="K33" s="22" t="s">
        <v>11</v>
      </c>
      <c r="L33" s="22" t="s">
        <v>12</v>
      </c>
      <c r="M33" s="22" t="s">
        <v>41</v>
      </c>
      <c r="N33" s="22" t="s">
        <v>11</v>
      </c>
      <c r="O33" s="22" t="s">
        <v>19</v>
      </c>
      <c r="P33" s="22" t="s">
        <v>18</v>
      </c>
      <c r="Q33" s="22" t="s">
        <v>20</v>
      </c>
      <c r="R33" s="95"/>
      <c r="S33" s="98"/>
      <c r="T33" s="25">
        <f>3869.5+7526.2</f>
        <v>11395.7</v>
      </c>
      <c r="U33" s="25"/>
      <c r="V33" s="25"/>
      <c r="W33" s="25"/>
      <c r="X33" s="25"/>
      <c r="Y33" s="25"/>
      <c r="Z33" s="26">
        <f t="shared" ref="Z33:Z34" si="8">SUM(T33:Y33)</f>
        <v>11395.7</v>
      </c>
      <c r="AA33" s="24">
        <v>2021</v>
      </c>
      <c r="AB33" s="67"/>
      <c r="AC33" s="31"/>
      <c r="AD33" s="16"/>
    </row>
    <row r="34" spans="1:32" s="17" customFormat="1" ht="27" customHeight="1" x14ac:dyDescent="0.25">
      <c r="A34" s="22" t="s">
        <v>11</v>
      </c>
      <c r="B34" s="22" t="s">
        <v>12</v>
      </c>
      <c r="C34" s="22" t="s">
        <v>13</v>
      </c>
      <c r="D34" s="22" t="s">
        <v>11</v>
      </c>
      <c r="E34" s="22" t="s">
        <v>21</v>
      </c>
      <c r="F34" s="22" t="s">
        <v>11</v>
      </c>
      <c r="G34" s="22" t="s">
        <v>20</v>
      </c>
      <c r="H34" s="22" t="s">
        <v>11</v>
      </c>
      <c r="I34" s="22" t="s">
        <v>19</v>
      </c>
      <c r="J34" s="22" t="s">
        <v>12</v>
      </c>
      <c r="K34" s="22" t="s">
        <v>11</v>
      </c>
      <c r="L34" s="22" t="s">
        <v>12</v>
      </c>
      <c r="M34" s="22" t="s">
        <v>12</v>
      </c>
      <c r="N34" s="22" t="s">
        <v>11</v>
      </c>
      <c r="O34" s="22" t="s">
        <v>19</v>
      </c>
      <c r="P34" s="22" t="s">
        <v>18</v>
      </c>
      <c r="Q34" s="22" t="s">
        <v>20</v>
      </c>
      <c r="R34" s="96"/>
      <c r="S34" s="99"/>
      <c r="T34" s="25">
        <f>34825.4+67735.5</f>
        <v>102560.9</v>
      </c>
      <c r="U34" s="25"/>
      <c r="V34" s="25"/>
      <c r="W34" s="25"/>
      <c r="X34" s="25"/>
      <c r="Y34" s="25"/>
      <c r="Z34" s="26">
        <f t="shared" si="8"/>
        <v>102560.9</v>
      </c>
      <c r="AA34" s="24">
        <v>2021</v>
      </c>
      <c r="AB34" s="67"/>
      <c r="AC34" s="31"/>
      <c r="AD34" s="16"/>
    </row>
    <row r="35" spans="1:32" s="17" customFormat="1" ht="29.25" x14ac:dyDescent="0.25">
      <c r="A35" s="14"/>
      <c r="B35" s="14"/>
      <c r="C35" s="14"/>
      <c r="D35" s="14"/>
      <c r="E35" s="14"/>
      <c r="F35" s="14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  <c r="R35" s="13" t="s">
        <v>51</v>
      </c>
      <c r="S35" s="61" t="s">
        <v>2</v>
      </c>
      <c r="T35" s="5">
        <v>0.6</v>
      </c>
      <c r="U35" s="5"/>
      <c r="V35" s="9"/>
      <c r="W35" s="9"/>
      <c r="X35" s="9"/>
      <c r="Y35" s="9"/>
      <c r="Z35" s="3">
        <f>SUM(T35:Y35)</f>
        <v>0.6</v>
      </c>
      <c r="AA35" s="6">
        <v>2021</v>
      </c>
      <c r="AB35" s="67"/>
      <c r="AC35" s="31"/>
      <c r="AD35" s="16"/>
    </row>
    <row r="36" spans="1:32" s="17" customFormat="1" ht="30" x14ac:dyDescent="0.25">
      <c r="A36" s="14"/>
      <c r="B36" s="14"/>
      <c r="C36" s="14"/>
      <c r="D36" s="14"/>
      <c r="E36" s="14"/>
      <c r="F36" s="14"/>
      <c r="G36" s="14"/>
      <c r="H36" s="14"/>
      <c r="I36" s="15"/>
      <c r="J36" s="14"/>
      <c r="K36" s="14"/>
      <c r="L36" s="14"/>
      <c r="M36" s="14"/>
      <c r="N36" s="14"/>
      <c r="O36" s="14"/>
      <c r="P36" s="14"/>
      <c r="Q36" s="14"/>
      <c r="R36" s="13" t="s">
        <v>117</v>
      </c>
      <c r="S36" s="6" t="s">
        <v>35</v>
      </c>
      <c r="T36" s="5">
        <v>11.4</v>
      </c>
      <c r="U36" s="5"/>
      <c r="V36" s="9"/>
      <c r="W36" s="9"/>
      <c r="X36" s="9"/>
      <c r="Y36" s="9"/>
      <c r="Z36" s="3">
        <f>SUM(T36:Y36)</f>
        <v>11.4</v>
      </c>
      <c r="AA36" s="8">
        <v>2021</v>
      </c>
      <c r="AB36" s="67"/>
      <c r="AC36" s="31"/>
      <c r="AD36" s="16"/>
    </row>
    <row r="37" spans="1:32" s="2" customFormat="1" ht="30" x14ac:dyDescent="0.25">
      <c r="A37" s="22" t="s">
        <v>11</v>
      </c>
      <c r="B37" s="22" t="s">
        <v>12</v>
      </c>
      <c r="C37" s="22" t="s">
        <v>13</v>
      </c>
      <c r="D37" s="22" t="s">
        <v>11</v>
      </c>
      <c r="E37" s="22" t="s">
        <v>21</v>
      </c>
      <c r="F37" s="22" t="s">
        <v>11</v>
      </c>
      <c r="G37" s="22" t="s">
        <v>20</v>
      </c>
      <c r="H37" s="22" t="s">
        <v>11</v>
      </c>
      <c r="I37" s="22" t="s">
        <v>19</v>
      </c>
      <c r="J37" s="22" t="s">
        <v>12</v>
      </c>
      <c r="K37" s="22" t="s">
        <v>11</v>
      </c>
      <c r="L37" s="22" t="s">
        <v>12</v>
      </c>
      <c r="M37" s="22" t="s">
        <v>11</v>
      </c>
      <c r="N37" s="22" t="s">
        <v>11</v>
      </c>
      <c r="O37" s="22" t="s">
        <v>11</v>
      </c>
      <c r="P37" s="22" t="s">
        <v>22</v>
      </c>
      <c r="Q37" s="22" t="s">
        <v>19</v>
      </c>
      <c r="R37" s="23" t="s">
        <v>123</v>
      </c>
      <c r="S37" s="24" t="s">
        <v>34</v>
      </c>
      <c r="T37" s="26"/>
      <c r="U37" s="26"/>
      <c r="V37" s="26"/>
      <c r="W37" s="26">
        <v>20000</v>
      </c>
      <c r="X37" s="26"/>
      <c r="Y37" s="26"/>
      <c r="Z37" s="26">
        <f>T37+U37+V37+W37+X37+Y37</f>
        <v>20000</v>
      </c>
      <c r="AA37" s="64">
        <v>2024</v>
      </c>
      <c r="AB37" s="67"/>
      <c r="AC37" s="16"/>
      <c r="AD37" s="16"/>
      <c r="AE37" s="17"/>
      <c r="AF37" s="17"/>
    </row>
    <row r="38" spans="1:32" s="17" customFormat="1" ht="44.25" x14ac:dyDescent="0.25">
      <c r="A38" s="14"/>
      <c r="B38" s="14"/>
      <c r="C38" s="14"/>
      <c r="D38" s="14"/>
      <c r="E38" s="14"/>
      <c r="F38" s="14"/>
      <c r="G38" s="14"/>
      <c r="H38" s="14"/>
      <c r="I38" s="15"/>
      <c r="J38" s="14"/>
      <c r="K38" s="14"/>
      <c r="L38" s="14"/>
      <c r="M38" s="14"/>
      <c r="N38" s="14"/>
      <c r="O38" s="14"/>
      <c r="P38" s="14"/>
      <c r="Q38" s="14"/>
      <c r="R38" s="13" t="s">
        <v>119</v>
      </c>
      <c r="S38" s="6" t="s">
        <v>31</v>
      </c>
      <c r="T38" s="9"/>
      <c r="U38" s="9"/>
      <c r="V38" s="9"/>
      <c r="W38" s="9">
        <v>1</v>
      </c>
      <c r="X38" s="9"/>
      <c r="Y38" s="9"/>
      <c r="Z38" s="4">
        <v>1</v>
      </c>
      <c r="AA38" s="6">
        <v>2024</v>
      </c>
      <c r="AB38" s="67"/>
      <c r="AC38" s="16"/>
      <c r="AD38" s="16"/>
    </row>
    <row r="39" spans="1:32" s="17" customFormat="1" ht="29.25" x14ac:dyDescent="0.25">
      <c r="A39" s="14"/>
      <c r="B39" s="14"/>
      <c r="C39" s="14"/>
      <c r="D39" s="14"/>
      <c r="E39" s="14"/>
      <c r="F39" s="14"/>
      <c r="G39" s="14"/>
      <c r="H39" s="14"/>
      <c r="I39" s="15"/>
      <c r="J39" s="14"/>
      <c r="K39" s="14"/>
      <c r="L39" s="14"/>
      <c r="M39" s="14"/>
      <c r="N39" s="14"/>
      <c r="O39" s="14"/>
      <c r="P39" s="14"/>
      <c r="Q39" s="14"/>
      <c r="R39" s="13" t="s">
        <v>122</v>
      </c>
      <c r="S39" s="6" t="s">
        <v>2</v>
      </c>
      <c r="T39" s="5"/>
      <c r="U39" s="5"/>
      <c r="V39" s="5"/>
      <c r="W39" s="5">
        <v>0.57099999999999995</v>
      </c>
      <c r="X39" s="5"/>
      <c r="Y39" s="5"/>
      <c r="Z39" s="3">
        <f>W39</f>
        <v>0.57099999999999995</v>
      </c>
      <c r="AA39" s="6">
        <v>2024</v>
      </c>
      <c r="AB39" s="67"/>
      <c r="AC39" s="16"/>
      <c r="AD39" s="16"/>
    </row>
    <row r="40" spans="1:32" s="17" customFormat="1" ht="30" x14ac:dyDescent="0.25">
      <c r="A40" s="22" t="s">
        <v>11</v>
      </c>
      <c r="B40" s="22" t="s">
        <v>12</v>
      </c>
      <c r="C40" s="22" t="s">
        <v>13</v>
      </c>
      <c r="D40" s="22" t="s">
        <v>11</v>
      </c>
      <c r="E40" s="22" t="s">
        <v>21</v>
      </c>
      <c r="F40" s="22" t="s">
        <v>11</v>
      </c>
      <c r="G40" s="22" t="s">
        <v>20</v>
      </c>
      <c r="H40" s="22" t="s">
        <v>11</v>
      </c>
      <c r="I40" s="22" t="s">
        <v>19</v>
      </c>
      <c r="J40" s="22" t="s">
        <v>12</v>
      </c>
      <c r="K40" s="22" t="s">
        <v>11</v>
      </c>
      <c r="L40" s="22" t="s">
        <v>12</v>
      </c>
      <c r="M40" s="22" t="s">
        <v>11</v>
      </c>
      <c r="N40" s="22" t="s">
        <v>11</v>
      </c>
      <c r="O40" s="22" t="s">
        <v>11</v>
      </c>
      <c r="P40" s="22" t="s">
        <v>22</v>
      </c>
      <c r="Q40" s="22" t="s">
        <v>20</v>
      </c>
      <c r="R40" s="23" t="s">
        <v>124</v>
      </c>
      <c r="S40" s="24" t="s">
        <v>34</v>
      </c>
      <c r="T40" s="26"/>
      <c r="U40" s="26"/>
      <c r="V40" s="26"/>
      <c r="W40" s="26">
        <v>20000</v>
      </c>
      <c r="X40" s="26"/>
      <c r="Y40" s="26"/>
      <c r="Z40" s="26">
        <f>T40+U40+V40+W40+X40+Y40</f>
        <v>20000</v>
      </c>
      <c r="AA40" s="64">
        <v>2024</v>
      </c>
      <c r="AB40" s="67"/>
      <c r="AC40" s="16"/>
      <c r="AD40" s="16"/>
    </row>
    <row r="41" spans="1:32" s="17" customFormat="1" ht="44.25" x14ac:dyDescent="0.25">
      <c r="A41" s="14"/>
      <c r="B41" s="14"/>
      <c r="C41" s="14"/>
      <c r="D41" s="14"/>
      <c r="E41" s="14"/>
      <c r="F41" s="14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  <c r="R41" s="13" t="s">
        <v>119</v>
      </c>
      <c r="S41" s="6" t="s">
        <v>31</v>
      </c>
      <c r="T41" s="9"/>
      <c r="U41" s="9"/>
      <c r="V41" s="9"/>
      <c r="W41" s="9">
        <v>1</v>
      </c>
      <c r="X41" s="9"/>
      <c r="Y41" s="9"/>
      <c r="Z41" s="4">
        <v>1</v>
      </c>
      <c r="AA41" s="6">
        <v>2024</v>
      </c>
      <c r="AB41" s="67"/>
      <c r="AC41" s="16"/>
      <c r="AD41" s="16"/>
    </row>
    <row r="42" spans="1:32" s="17" customFormat="1" ht="29.25" x14ac:dyDescent="0.25">
      <c r="A42" s="14"/>
      <c r="B42" s="14"/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4"/>
      <c r="N42" s="14"/>
      <c r="O42" s="14"/>
      <c r="P42" s="14"/>
      <c r="Q42" s="14"/>
      <c r="R42" s="13" t="s">
        <v>122</v>
      </c>
      <c r="S42" s="6" t="s">
        <v>2</v>
      </c>
      <c r="T42" s="5"/>
      <c r="U42" s="5"/>
      <c r="V42" s="5"/>
      <c r="W42" s="5">
        <v>0.60899999999999999</v>
      </c>
      <c r="X42" s="5"/>
      <c r="Y42" s="5"/>
      <c r="Z42" s="3">
        <f>W42</f>
        <v>0.60899999999999999</v>
      </c>
      <c r="AA42" s="6">
        <v>2024</v>
      </c>
      <c r="AB42" s="67"/>
      <c r="AC42" s="16"/>
      <c r="AD42" s="16"/>
    </row>
    <row r="43" spans="1:32" s="17" customFormat="1" ht="60" x14ac:dyDescent="0.25">
      <c r="A43" s="22" t="s">
        <v>11</v>
      </c>
      <c r="B43" s="22" t="s">
        <v>12</v>
      </c>
      <c r="C43" s="22" t="s">
        <v>13</v>
      </c>
      <c r="D43" s="22" t="s">
        <v>11</v>
      </c>
      <c r="E43" s="22" t="s">
        <v>21</v>
      </c>
      <c r="F43" s="22" t="s">
        <v>11</v>
      </c>
      <c r="G43" s="22" t="s">
        <v>20</v>
      </c>
      <c r="H43" s="22" t="s">
        <v>11</v>
      </c>
      <c r="I43" s="22" t="s">
        <v>19</v>
      </c>
      <c r="J43" s="22" t="s">
        <v>12</v>
      </c>
      <c r="K43" s="22" t="s">
        <v>11</v>
      </c>
      <c r="L43" s="22" t="s">
        <v>12</v>
      </c>
      <c r="M43" s="22" t="s">
        <v>11</v>
      </c>
      <c r="N43" s="22" t="s">
        <v>11</v>
      </c>
      <c r="O43" s="22" t="s">
        <v>11</v>
      </c>
      <c r="P43" s="22" t="s">
        <v>21</v>
      </c>
      <c r="Q43" s="22" t="s">
        <v>11</v>
      </c>
      <c r="R43" s="23" t="s">
        <v>125</v>
      </c>
      <c r="S43" s="24" t="s">
        <v>34</v>
      </c>
      <c r="T43" s="26"/>
      <c r="U43" s="26"/>
      <c r="V43" s="26"/>
      <c r="W43" s="26">
        <v>15000</v>
      </c>
      <c r="X43" s="26">
        <v>136230.79999999999</v>
      </c>
      <c r="Y43" s="26">
        <v>155692.29999999999</v>
      </c>
      <c r="Z43" s="26">
        <f>T43+U43+V43+W43+X43+Y43</f>
        <v>306923.09999999998</v>
      </c>
      <c r="AA43" s="64">
        <v>2026</v>
      </c>
      <c r="AB43" s="67"/>
      <c r="AC43" s="16"/>
      <c r="AD43" s="16"/>
    </row>
    <row r="44" spans="1:32" s="17" customFormat="1" ht="44.25" x14ac:dyDescent="0.25">
      <c r="A44" s="14"/>
      <c r="B44" s="14"/>
      <c r="C44" s="14"/>
      <c r="D44" s="14"/>
      <c r="E44" s="14"/>
      <c r="F44" s="14"/>
      <c r="G44" s="14"/>
      <c r="H44" s="14"/>
      <c r="I44" s="15"/>
      <c r="J44" s="14"/>
      <c r="K44" s="14"/>
      <c r="L44" s="14"/>
      <c r="M44" s="14"/>
      <c r="N44" s="14"/>
      <c r="O44" s="14"/>
      <c r="P44" s="14"/>
      <c r="Q44" s="14"/>
      <c r="R44" s="13" t="s">
        <v>119</v>
      </c>
      <c r="S44" s="6" t="s">
        <v>31</v>
      </c>
      <c r="T44" s="9"/>
      <c r="U44" s="9"/>
      <c r="V44" s="9"/>
      <c r="W44" s="9">
        <v>1</v>
      </c>
      <c r="X44" s="9"/>
      <c r="Y44" s="9"/>
      <c r="Z44" s="4">
        <f>W44</f>
        <v>1</v>
      </c>
      <c r="AA44" s="6">
        <v>2024</v>
      </c>
      <c r="AB44" s="67"/>
      <c r="AC44" s="16"/>
      <c r="AD44" s="16"/>
    </row>
    <row r="45" spans="1:32" s="17" customFormat="1" ht="29.25" x14ac:dyDescent="0.25">
      <c r="A45" s="14"/>
      <c r="B45" s="14"/>
      <c r="C45" s="14"/>
      <c r="D45" s="14"/>
      <c r="E45" s="14"/>
      <c r="F45" s="14"/>
      <c r="G45" s="14"/>
      <c r="H45" s="14"/>
      <c r="I45" s="15"/>
      <c r="J45" s="14"/>
      <c r="K45" s="14"/>
      <c r="L45" s="14"/>
      <c r="M45" s="14"/>
      <c r="N45" s="14"/>
      <c r="O45" s="14"/>
      <c r="P45" s="14"/>
      <c r="Q45" s="14"/>
      <c r="R45" s="13" t="s">
        <v>120</v>
      </c>
      <c r="S45" s="6" t="s">
        <v>2</v>
      </c>
      <c r="T45" s="5"/>
      <c r="U45" s="5"/>
      <c r="V45" s="5"/>
      <c r="W45" s="5"/>
      <c r="X45" s="5">
        <v>0.7</v>
      </c>
      <c r="Y45" s="5">
        <v>0.8</v>
      </c>
      <c r="Z45" s="3">
        <f>X45+Y45</f>
        <v>1.5</v>
      </c>
      <c r="AA45" s="6">
        <v>2026</v>
      </c>
      <c r="AB45" s="67"/>
      <c r="AC45" s="16"/>
      <c r="AD45" s="16"/>
    </row>
    <row r="46" spans="1:32" s="17" customFormat="1" ht="28.15" customHeight="1" x14ac:dyDescent="0.25">
      <c r="A46" s="22" t="s">
        <v>11</v>
      </c>
      <c r="B46" s="22" t="s">
        <v>12</v>
      </c>
      <c r="C46" s="22" t="s">
        <v>13</v>
      </c>
      <c r="D46" s="22" t="s">
        <v>11</v>
      </c>
      <c r="E46" s="22" t="s">
        <v>21</v>
      </c>
      <c r="F46" s="22" t="s">
        <v>11</v>
      </c>
      <c r="G46" s="22" t="s">
        <v>20</v>
      </c>
      <c r="H46" s="22" t="s">
        <v>11</v>
      </c>
      <c r="I46" s="22" t="s">
        <v>19</v>
      </c>
      <c r="J46" s="22" t="s">
        <v>12</v>
      </c>
      <c r="K46" s="22" t="s">
        <v>11</v>
      </c>
      <c r="L46" s="22" t="s">
        <v>12</v>
      </c>
      <c r="M46" s="22" t="s">
        <v>11</v>
      </c>
      <c r="N46" s="22" t="s">
        <v>11</v>
      </c>
      <c r="O46" s="22" t="s">
        <v>11</v>
      </c>
      <c r="P46" s="22" t="s">
        <v>11</v>
      </c>
      <c r="Q46" s="22" t="s">
        <v>11</v>
      </c>
      <c r="R46" s="100" t="s">
        <v>138</v>
      </c>
      <c r="S46" s="97" t="s">
        <v>34</v>
      </c>
      <c r="T46" s="26">
        <f>T47+T48+T49</f>
        <v>38044.400000000001</v>
      </c>
      <c r="U46" s="26"/>
      <c r="V46" s="25"/>
      <c r="W46" s="25"/>
      <c r="X46" s="25"/>
      <c r="Y46" s="25"/>
      <c r="Z46" s="26">
        <f t="shared" ref="Z46:Z54" si="9">T46+U46+V46+W46+X46+Y46</f>
        <v>38044.400000000001</v>
      </c>
      <c r="AA46" s="24">
        <v>2021</v>
      </c>
      <c r="AB46" s="16"/>
      <c r="AC46" s="31"/>
      <c r="AD46" s="16"/>
    </row>
    <row r="47" spans="1:32" s="17" customFormat="1" ht="28.15" customHeight="1" x14ac:dyDescent="0.25">
      <c r="A47" s="22" t="s">
        <v>11</v>
      </c>
      <c r="B47" s="22" t="s">
        <v>12</v>
      </c>
      <c r="C47" s="22" t="s">
        <v>13</v>
      </c>
      <c r="D47" s="22" t="s">
        <v>11</v>
      </c>
      <c r="E47" s="22" t="s">
        <v>21</v>
      </c>
      <c r="F47" s="22" t="s">
        <v>11</v>
      </c>
      <c r="G47" s="22" t="s">
        <v>20</v>
      </c>
      <c r="H47" s="22" t="s">
        <v>11</v>
      </c>
      <c r="I47" s="22" t="s">
        <v>19</v>
      </c>
      <c r="J47" s="22" t="s">
        <v>12</v>
      </c>
      <c r="K47" s="22" t="s">
        <v>11</v>
      </c>
      <c r="L47" s="22" t="s">
        <v>12</v>
      </c>
      <c r="M47" s="22" t="s">
        <v>11</v>
      </c>
      <c r="N47" s="22" t="s">
        <v>11</v>
      </c>
      <c r="O47" s="22" t="s">
        <v>19</v>
      </c>
      <c r="P47" s="22" t="s">
        <v>18</v>
      </c>
      <c r="Q47" s="22" t="s">
        <v>19</v>
      </c>
      <c r="R47" s="101"/>
      <c r="S47" s="98"/>
      <c r="T47" s="25">
        <v>838.2</v>
      </c>
      <c r="U47" s="26"/>
      <c r="V47" s="25"/>
      <c r="W47" s="25"/>
      <c r="X47" s="25"/>
      <c r="Y47" s="25"/>
      <c r="Z47" s="26">
        <f>T47</f>
        <v>838.2</v>
      </c>
      <c r="AA47" s="24">
        <v>2021</v>
      </c>
      <c r="AB47" s="16"/>
      <c r="AC47" s="31"/>
      <c r="AD47" s="16"/>
    </row>
    <row r="48" spans="1:32" s="17" customFormat="1" ht="28.15" customHeight="1" x14ac:dyDescent="0.25">
      <c r="A48" s="22" t="s">
        <v>11</v>
      </c>
      <c r="B48" s="22" t="s">
        <v>12</v>
      </c>
      <c r="C48" s="22" t="s">
        <v>13</v>
      </c>
      <c r="D48" s="22" t="s">
        <v>11</v>
      </c>
      <c r="E48" s="22" t="s">
        <v>21</v>
      </c>
      <c r="F48" s="22" t="s">
        <v>11</v>
      </c>
      <c r="G48" s="22" t="s">
        <v>20</v>
      </c>
      <c r="H48" s="22" t="s">
        <v>11</v>
      </c>
      <c r="I48" s="22" t="s">
        <v>19</v>
      </c>
      <c r="J48" s="22" t="s">
        <v>12</v>
      </c>
      <c r="K48" s="22" t="s">
        <v>11</v>
      </c>
      <c r="L48" s="22" t="s">
        <v>12</v>
      </c>
      <c r="M48" s="22" t="s">
        <v>41</v>
      </c>
      <c r="N48" s="22" t="s">
        <v>11</v>
      </c>
      <c r="O48" s="22" t="s">
        <v>19</v>
      </c>
      <c r="P48" s="22" t="s">
        <v>18</v>
      </c>
      <c r="Q48" s="22" t="s">
        <v>19</v>
      </c>
      <c r="R48" s="101"/>
      <c r="S48" s="98"/>
      <c r="T48" s="25">
        <v>3720.6</v>
      </c>
      <c r="U48" s="26"/>
      <c r="V48" s="25"/>
      <c r="W48" s="25"/>
      <c r="X48" s="25"/>
      <c r="Y48" s="25"/>
      <c r="Z48" s="26">
        <f t="shared" si="9"/>
        <v>3720.6</v>
      </c>
      <c r="AA48" s="24">
        <v>2021</v>
      </c>
      <c r="AB48" s="16"/>
      <c r="AC48" s="31"/>
      <c r="AD48" s="16"/>
    </row>
    <row r="49" spans="1:31" s="17" customFormat="1" ht="28.15" customHeight="1" x14ac:dyDescent="0.25">
      <c r="A49" s="22" t="s">
        <v>11</v>
      </c>
      <c r="B49" s="22" t="s">
        <v>12</v>
      </c>
      <c r="C49" s="22" t="s">
        <v>13</v>
      </c>
      <c r="D49" s="22" t="s">
        <v>11</v>
      </c>
      <c r="E49" s="22" t="s">
        <v>21</v>
      </c>
      <c r="F49" s="22" t="s">
        <v>11</v>
      </c>
      <c r="G49" s="22" t="s">
        <v>20</v>
      </c>
      <c r="H49" s="22" t="s">
        <v>11</v>
      </c>
      <c r="I49" s="22" t="s">
        <v>19</v>
      </c>
      <c r="J49" s="22" t="s">
        <v>12</v>
      </c>
      <c r="K49" s="22" t="s">
        <v>11</v>
      </c>
      <c r="L49" s="22" t="s">
        <v>12</v>
      </c>
      <c r="M49" s="22" t="s">
        <v>12</v>
      </c>
      <c r="N49" s="22" t="s">
        <v>11</v>
      </c>
      <c r="O49" s="22" t="s">
        <v>19</v>
      </c>
      <c r="P49" s="22" t="s">
        <v>18</v>
      </c>
      <c r="Q49" s="22" t="s">
        <v>19</v>
      </c>
      <c r="R49" s="102"/>
      <c r="S49" s="99"/>
      <c r="T49" s="25">
        <v>33485.599999999999</v>
      </c>
      <c r="U49" s="26"/>
      <c r="V49" s="25"/>
      <c r="W49" s="25"/>
      <c r="X49" s="25"/>
      <c r="Y49" s="70"/>
      <c r="Z49" s="26">
        <f t="shared" si="9"/>
        <v>33485.599999999999</v>
      </c>
      <c r="AA49" s="24">
        <v>2021</v>
      </c>
      <c r="AB49" s="16"/>
      <c r="AC49" s="31"/>
      <c r="AD49" s="16"/>
    </row>
    <row r="50" spans="1:31" s="17" customFormat="1" ht="29.25" x14ac:dyDescent="0.25">
      <c r="A50" s="14"/>
      <c r="B50" s="14"/>
      <c r="C50" s="14"/>
      <c r="D50" s="14"/>
      <c r="E50" s="14"/>
      <c r="F50" s="14"/>
      <c r="G50" s="14"/>
      <c r="H50" s="14"/>
      <c r="I50" s="15"/>
      <c r="J50" s="14"/>
      <c r="K50" s="14"/>
      <c r="L50" s="14"/>
      <c r="M50" s="14"/>
      <c r="N50" s="14"/>
      <c r="O50" s="14"/>
      <c r="P50" s="14"/>
      <c r="Q50" s="14"/>
      <c r="R50" s="13" t="s">
        <v>134</v>
      </c>
      <c r="S50" s="6" t="s">
        <v>2</v>
      </c>
      <c r="T50" s="71">
        <v>0.32100000000000001</v>
      </c>
      <c r="U50" s="9"/>
      <c r="V50" s="9"/>
      <c r="W50" s="9"/>
      <c r="X50" s="5"/>
      <c r="Y50" s="5"/>
      <c r="Z50" s="72">
        <f>T50</f>
        <v>0.32100000000000001</v>
      </c>
      <c r="AA50" s="6">
        <v>2021</v>
      </c>
      <c r="AB50" s="16"/>
      <c r="AC50" s="31"/>
      <c r="AD50" s="16"/>
    </row>
    <row r="51" spans="1:31" s="17" customFormat="1" ht="28.15" customHeight="1" x14ac:dyDescent="0.25">
      <c r="A51" s="22" t="s">
        <v>11</v>
      </c>
      <c r="B51" s="22" t="s">
        <v>12</v>
      </c>
      <c r="C51" s="22" t="s">
        <v>13</v>
      </c>
      <c r="D51" s="22" t="s">
        <v>11</v>
      </c>
      <c r="E51" s="22" t="s">
        <v>21</v>
      </c>
      <c r="F51" s="22" t="s">
        <v>11</v>
      </c>
      <c r="G51" s="22" t="s">
        <v>20</v>
      </c>
      <c r="H51" s="22" t="s">
        <v>11</v>
      </c>
      <c r="I51" s="22" t="s">
        <v>19</v>
      </c>
      <c r="J51" s="22" t="s">
        <v>12</v>
      </c>
      <c r="K51" s="22" t="s">
        <v>11</v>
      </c>
      <c r="L51" s="22" t="s">
        <v>12</v>
      </c>
      <c r="M51" s="22" t="s">
        <v>11</v>
      </c>
      <c r="N51" s="22" t="s">
        <v>11</v>
      </c>
      <c r="O51" s="22" t="s">
        <v>11</v>
      </c>
      <c r="P51" s="22" t="s">
        <v>11</v>
      </c>
      <c r="Q51" s="22" t="s">
        <v>11</v>
      </c>
      <c r="R51" s="100" t="s">
        <v>142</v>
      </c>
      <c r="S51" s="97" t="s">
        <v>34</v>
      </c>
      <c r="T51" s="26">
        <f>T52+T53+T54</f>
        <v>7368.7</v>
      </c>
      <c r="U51" s="26"/>
      <c r="V51" s="25"/>
      <c r="W51" s="25"/>
      <c r="X51" s="25"/>
      <c r="Y51" s="25"/>
      <c r="Z51" s="26">
        <f t="shared" si="9"/>
        <v>7368.7</v>
      </c>
      <c r="AA51" s="24">
        <v>2021</v>
      </c>
      <c r="AB51" s="16"/>
      <c r="AC51" s="31"/>
      <c r="AD51" s="16"/>
    </row>
    <row r="52" spans="1:31" s="17" customFormat="1" ht="28.15" customHeight="1" x14ac:dyDescent="0.25">
      <c r="A52" s="22" t="s">
        <v>11</v>
      </c>
      <c r="B52" s="22" t="s">
        <v>12</v>
      </c>
      <c r="C52" s="22" t="s">
        <v>13</v>
      </c>
      <c r="D52" s="22" t="s">
        <v>11</v>
      </c>
      <c r="E52" s="22" t="s">
        <v>21</v>
      </c>
      <c r="F52" s="22" t="s">
        <v>11</v>
      </c>
      <c r="G52" s="22" t="s">
        <v>20</v>
      </c>
      <c r="H52" s="22" t="s">
        <v>11</v>
      </c>
      <c r="I52" s="22" t="s">
        <v>19</v>
      </c>
      <c r="J52" s="22" t="s">
        <v>12</v>
      </c>
      <c r="K52" s="22" t="s">
        <v>11</v>
      </c>
      <c r="L52" s="22" t="s">
        <v>12</v>
      </c>
      <c r="M52" s="22" t="s">
        <v>11</v>
      </c>
      <c r="N52" s="22" t="s">
        <v>11</v>
      </c>
      <c r="O52" s="22" t="s">
        <v>19</v>
      </c>
      <c r="P52" s="22" t="s">
        <v>18</v>
      </c>
      <c r="Q52" s="22" t="s">
        <v>151</v>
      </c>
      <c r="R52" s="101"/>
      <c r="S52" s="98"/>
      <c r="T52" s="25">
        <v>493.1</v>
      </c>
      <c r="U52" s="26"/>
      <c r="V52" s="25"/>
      <c r="W52" s="25"/>
      <c r="X52" s="25"/>
      <c r="Y52" s="25"/>
      <c r="Z52" s="26">
        <f>T52</f>
        <v>493.1</v>
      </c>
      <c r="AA52" s="24">
        <v>2021</v>
      </c>
      <c r="AB52" s="16"/>
      <c r="AC52" s="31"/>
      <c r="AD52" s="16"/>
    </row>
    <row r="53" spans="1:31" s="17" customFormat="1" ht="28.15" customHeight="1" x14ac:dyDescent="0.25">
      <c r="A53" s="22" t="s">
        <v>11</v>
      </c>
      <c r="B53" s="22" t="s">
        <v>12</v>
      </c>
      <c r="C53" s="22" t="s">
        <v>13</v>
      </c>
      <c r="D53" s="22" t="s">
        <v>11</v>
      </c>
      <c r="E53" s="22" t="s">
        <v>21</v>
      </c>
      <c r="F53" s="22" t="s">
        <v>11</v>
      </c>
      <c r="G53" s="22" t="s">
        <v>20</v>
      </c>
      <c r="H53" s="22" t="s">
        <v>11</v>
      </c>
      <c r="I53" s="22" t="s">
        <v>19</v>
      </c>
      <c r="J53" s="22" t="s">
        <v>12</v>
      </c>
      <c r="K53" s="22" t="s">
        <v>11</v>
      </c>
      <c r="L53" s="22" t="s">
        <v>12</v>
      </c>
      <c r="M53" s="22" t="s">
        <v>41</v>
      </c>
      <c r="N53" s="22" t="s">
        <v>11</v>
      </c>
      <c r="O53" s="22" t="s">
        <v>19</v>
      </c>
      <c r="P53" s="22" t="s">
        <v>18</v>
      </c>
      <c r="Q53" s="22" t="s">
        <v>151</v>
      </c>
      <c r="R53" s="101"/>
      <c r="S53" s="98"/>
      <c r="T53" s="25">
        <v>687.6</v>
      </c>
      <c r="U53" s="26"/>
      <c r="V53" s="25"/>
      <c r="W53" s="25"/>
      <c r="X53" s="25"/>
      <c r="Y53" s="25"/>
      <c r="Z53" s="26">
        <f t="shared" si="9"/>
        <v>687.6</v>
      </c>
      <c r="AA53" s="24">
        <v>2021</v>
      </c>
      <c r="AB53" s="16"/>
      <c r="AC53" s="31"/>
      <c r="AD53" s="16"/>
    </row>
    <row r="54" spans="1:31" s="17" customFormat="1" ht="28.15" customHeight="1" x14ac:dyDescent="0.25">
      <c r="A54" s="22" t="s">
        <v>11</v>
      </c>
      <c r="B54" s="22" t="s">
        <v>12</v>
      </c>
      <c r="C54" s="22" t="s">
        <v>13</v>
      </c>
      <c r="D54" s="22" t="s">
        <v>11</v>
      </c>
      <c r="E54" s="22" t="s">
        <v>21</v>
      </c>
      <c r="F54" s="22" t="s">
        <v>11</v>
      </c>
      <c r="G54" s="22" t="s">
        <v>20</v>
      </c>
      <c r="H54" s="22" t="s">
        <v>11</v>
      </c>
      <c r="I54" s="22" t="s">
        <v>19</v>
      </c>
      <c r="J54" s="22" t="s">
        <v>12</v>
      </c>
      <c r="K54" s="22" t="s">
        <v>11</v>
      </c>
      <c r="L54" s="22" t="s">
        <v>12</v>
      </c>
      <c r="M54" s="22" t="s">
        <v>12</v>
      </c>
      <c r="N54" s="22" t="s">
        <v>11</v>
      </c>
      <c r="O54" s="22" t="s">
        <v>19</v>
      </c>
      <c r="P54" s="22" t="s">
        <v>18</v>
      </c>
      <c r="Q54" s="22" t="s">
        <v>151</v>
      </c>
      <c r="R54" s="102"/>
      <c r="S54" s="99"/>
      <c r="T54" s="25">
        <v>6188</v>
      </c>
      <c r="U54" s="26"/>
      <c r="V54" s="25"/>
      <c r="W54" s="25"/>
      <c r="X54" s="25"/>
      <c r="Y54" s="70"/>
      <c r="Z54" s="26">
        <f t="shared" si="9"/>
        <v>6188</v>
      </c>
      <c r="AA54" s="24">
        <v>2021</v>
      </c>
      <c r="AB54" s="16"/>
      <c r="AC54" s="31"/>
      <c r="AD54" s="16"/>
    </row>
    <row r="55" spans="1:31" s="17" customFormat="1" ht="29.25" x14ac:dyDescent="0.25">
      <c r="A55" s="14"/>
      <c r="B55" s="14"/>
      <c r="C55" s="14"/>
      <c r="D55" s="14"/>
      <c r="E55" s="14"/>
      <c r="F55" s="14"/>
      <c r="G55" s="14"/>
      <c r="H55" s="14"/>
      <c r="I55" s="15"/>
      <c r="J55" s="14"/>
      <c r="K55" s="14"/>
      <c r="L55" s="14"/>
      <c r="M55" s="14"/>
      <c r="N55" s="14"/>
      <c r="O55" s="14"/>
      <c r="P55" s="14"/>
      <c r="Q55" s="14"/>
      <c r="R55" s="13" t="s">
        <v>129</v>
      </c>
      <c r="S55" s="6" t="s">
        <v>2</v>
      </c>
      <c r="T55" s="5">
        <v>2.5</v>
      </c>
      <c r="U55" s="9"/>
      <c r="V55" s="9"/>
      <c r="W55" s="9"/>
      <c r="X55" s="5"/>
      <c r="Y55" s="5"/>
      <c r="Z55" s="3">
        <f>T55</f>
        <v>2.5</v>
      </c>
      <c r="AA55" s="6">
        <v>2021</v>
      </c>
      <c r="AB55" s="16"/>
      <c r="AC55" s="31"/>
      <c r="AD55" s="16"/>
    </row>
    <row r="56" spans="1:31" s="17" customFormat="1" ht="34.9" customHeight="1" x14ac:dyDescent="0.25">
      <c r="A56" s="22" t="s">
        <v>11</v>
      </c>
      <c r="B56" s="22" t="s">
        <v>12</v>
      </c>
      <c r="C56" s="22" t="s">
        <v>13</v>
      </c>
      <c r="D56" s="22" t="s">
        <v>11</v>
      </c>
      <c r="E56" s="22" t="s">
        <v>21</v>
      </c>
      <c r="F56" s="22" t="s">
        <v>12</v>
      </c>
      <c r="G56" s="22" t="s">
        <v>13</v>
      </c>
      <c r="H56" s="22" t="s">
        <v>11</v>
      </c>
      <c r="I56" s="22" t="s">
        <v>19</v>
      </c>
      <c r="J56" s="22" t="s">
        <v>12</v>
      </c>
      <c r="K56" s="22" t="s">
        <v>11</v>
      </c>
      <c r="L56" s="22" t="s">
        <v>12</v>
      </c>
      <c r="M56" s="22" t="s">
        <v>11</v>
      </c>
      <c r="N56" s="22" t="s">
        <v>11</v>
      </c>
      <c r="O56" s="22" t="s">
        <v>11</v>
      </c>
      <c r="P56" s="22" t="s">
        <v>11</v>
      </c>
      <c r="Q56" s="22" t="s">
        <v>11</v>
      </c>
      <c r="R56" s="94" t="s">
        <v>136</v>
      </c>
      <c r="S56" s="97" t="s">
        <v>34</v>
      </c>
      <c r="T56" s="26">
        <f>T57+T58</f>
        <v>7968.7</v>
      </c>
      <c r="U56" s="56"/>
      <c r="V56" s="56"/>
      <c r="W56" s="56"/>
      <c r="X56" s="25"/>
      <c r="Y56" s="25"/>
      <c r="Z56" s="26">
        <f>T56</f>
        <v>7968.7</v>
      </c>
      <c r="AA56" s="24">
        <v>2021</v>
      </c>
      <c r="AB56" s="16"/>
      <c r="AC56" s="31"/>
      <c r="AD56" s="16"/>
    </row>
    <row r="57" spans="1:31" s="17" customFormat="1" ht="38.450000000000003" customHeight="1" x14ac:dyDescent="0.25">
      <c r="A57" s="22" t="s">
        <v>11</v>
      </c>
      <c r="B57" s="22" t="s">
        <v>12</v>
      </c>
      <c r="C57" s="22" t="s">
        <v>13</v>
      </c>
      <c r="D57" s="22" t="s">
        <v>11</v>
      </c>
      <c r="E57" s="22" t="s">
        <v>21</v>
      </c>
      <c r="F57" s="22" t="s">
        <v>12</v>
      </c>
      <c r="G57" s="22" t="s">
        <v>13</v>
      </c>
      <c r="H57" s="22" t="s">
        <v>11</v>
      </c>
      <c r="I57" s="22" t="s">
        <v>19</v>
      </c>
      <c r="J57" s="22" t="s">
        <v>12</v>
      </c>
      <c r="K57" s="22" t="s">
        <v>11</v>
      </c>
      <c r="L57" s="22" t="s">
        <v>12</v>
      </c>
      <c r="M57" s="22" t="s">
        <v>11</v>
      </c>
      <c r="N57" s="22" t="s">
        <v>22</v>
      </c>
      <c r="O57" s="22" t="s">
        <v>19</v>
      </c>
      <c r="P57" s="22" t="s">
        <v>21</v>
      </c>
      <c r="Q57" s="22" t="s">
        <v>11</v>
      </c>
      <c r="R57" s="95"/>
      <c r="S57" s="98"/>
      <c r="T57" s="25">
        <f>350-262.6</f>
        <v>87.399999999999977</v>
      </c>
      <c r="U57" s="56"/>
      <c r="V57" s="56"/>
      <c r="W57" s="56"/>
      <c r="X57" s="56"/>
      <c r="Y57" s="26"/>
      <c r="Z57" s="26">
        <f>T57</f>
        <v>87.399999999999977</v>
      </c>
      <c r="AA57" s="24">
        <v>2021</v>
      </c>
      <c r="AB57" s="73"/>
      <c r="AC57" s="74"/>
      <c r="AD57" s="75"/>
      <c r="AE57" s="76"/>
    </row>
    <row r="58" spans="1:31" s="17" customFormat="1" ht="38.450000000000003" customHeight="1" x14ac:dyDescent="0.25">
      <c r="A58" s="22" t="s">
        <v>11</v>
      </c>
      <c r="B58" s="22" t="s">
        <v>12</v>
      </c>
      <c r="C58" s="22" t="s">
        <v>13</v>
      </c>
      <c r="D58" s="22" t="s">
        <v>11</v>
      </c>
      <c r="E58" s="22" t="s">
        <v>21</v>
      </c>
      <c r="F58" s="22" t="s">
        <v>12</v>
      </c>
      <c r="G58" s="22" t="s">
        <v>13</v>
      </c>
      <c r="H58" s="22" t="s">
        <v>11</v>
      </c>
      <c r="I58" s="22" t="s">
        <v>19</v>
      </c>
      <c r="J58" s="22" t="s">
        <v>12</v>
      </c>
      <c r="K58" s="22" t="s">
        <v>11</v>
      </c>
      <c r="L58" s="22" t="s">
        <v>12</v>
      </c>
      <c r="M58" s="22" t="s">
        <v>154</v>
      </c>
      <c r="N58" s="22" t="s">
        <v>22</v>
      </c>
      <c r="O58" s="22" t="s">
        <v>19</v>
      </c>
      <c r="P58" s="22" t="s">
        <v>21</v>
      </c>
      <c r="Q58" s="22" t="s">
        <v>11</v>
      </c>
      <c r="R58" s="96"/>
      <c r="S58" s="99"/>
      <c r="T58" s="25">
        <f>7618.7+262.6</f>
        <v>7881.3</v>
      </c>
      <c r="U58" s="56"/>
      <c r="V58" s="56"/>
      <c r="W58" s="56"/>
      <c r="X58" s="56"/>
      <c r="Y58" s="26"/>
      <c r="Z58" s="26">
        <f>T58</f>
        <v>7881.3</v>
      </c>
      <c r="AA58" s="24">
        <v>2021</v>
      </c>
      <c r="AB58" s="73"/>
      <c r="AC58" s="74"/>
      <c r="AD58" s="75"/>
      <c r="AE58" s="76"/>
    </row>
    <row r="59" spans="1:31" s="17" customFormat="1" ht="30" x14ac:dyDescent="0.25">
      <c r="A59" s="14"/>
      <c r="B59" s="14"/>
      <c r="C59" s="14"/>
      <c r="D59" s="14"/>
      <c r="E59" s="14"/>
      <c r="F59" s="14"/>
      <c r="G59" s="14"/>
      <c r="H59" s="14"/>
      <c r="I59" s="15"/>
      <c r="J59" s="14"/>
      <c r="K59" s="14"/>
      <c r="L59" s="14"/>
      <c r="M59" s="14"/>
      <c r="N59" s="14"/>
      <c r="O59" s="14"/>
      <c r="P59" s="14"/>
      <c r="Q59" s="14"/>
      <c r="R59" s="7" t="s">
        <v>137</v>
      </c>
      <c r="S59" s="6" t="s">
        <v>1</v>
      </c>
      <c r="T59" s="5">
        <v>100</v>
      </c>
      <c r="U59" s="9"/>
      <c r="V59" s="5"/>
      <c r="W59" s="5"/>
      <c r="X59" s="5"/>
      <c r="Y59" s="5"/>
      <c r="Z59" s="3">
        <f>T59</f>
        <v>100</v>
      </c>
      <c r="AA59" s="8">
        <v>2021</v>
      </c>
      <c r="AB59" s="73"/>
      <c r="AC59" s="74"/>
      <c r="AD59" s="75"/>
      <c r="AE59" s="76"/>
    </row>
    <row r="60" spans="1:31" s="17" customFormat="1" ht="38.450000000000003" customHeight="1" x14ac:dyDescent="0.25">
      <c r="A60" s="22" t="s">
        <v>11</v>
      </c>
      <c r="B60" s="22" t="s">
        <v>12</v>
      </c>
      <c r="C60" s="22" t="s">
        <v>13</v>
      </c>
      <c r="D60" s="22" t="s">
        <v>11</v>
      </c>
      <c r="E60" s="22" t="s">
        <v>21</v>
      </c>
      <c r="F60" s="22" t="s">
        <v>11</v>
      </c>
      <c r="G60" s="22" t="s">
        <v>20</v>
      </c>
      <c r="H60" s="22" t="s">
        <v>11</v>
      </c>
      <c r="I60" s="22" t="s">
        <v>19</v>
      </c>
      <c r="J60" s="22" t="s">
        <v>12</v>
      </c>
      <c r="K60" s="22" t="s">
        <v>11</v>
      </c>
      <c r="L60" s="22" t="s">
        <v>12</v>
      </c>
      <c r="M60" s="22" t="s">
        <v>11</v>
      </c>
      <c r="N60" s="22" t="s">
        <v>11</v>
      </c>
      <c r="O60" s="22" t="s">
        <v>11</v>
      </c>
      <c r="P60" s="22" t="s">
        <v>11</v>
      </c>
      <c r="Q60" s="22" t="s">
        <v>11</v>
      </c>
      <c r="R60" s="94" t="s">
        <v>149</v>
      </c>
      <c r="S60" s="97" t="s">
        <v>34</v>
      </c>
      <c r="T60" s="26"/>
      <c r="U60" s="26">
        <f>U61+U62</f>
        <v>560257.80000000005</v>
      </c>
      <c r="V60" s="26">
        <f>V61+V62</f>
        <v>611111.19999999995</v>
      </c>
      <c r="W60" s="56"/>
      <c r="X60" s="56"/>
      <c r="Y60" s="26"/>
      <c r="Z60" s="26">
        <f>Z61+Z62</f>
        <v>1171369</v>
      </c>
      <c r="AA60" s="24">
        <v>2023</v>
      </c>
      <c r="AB60" s="73"/>
      <c r="AC60" s="74"/>
      <c r="AD60" s="75"/>
      <c r="AE60" s="76"/>
    </row>
    <row r="61" spans="1:31" s="17" customFormat="1" ht="36.6" customHeight="1" x14ac:dyDescent="0.25">
      <c r="A61" s="22" t="s">
        <v>11</v>
      </c>
      <c r="B61" s="22" t="s">
        <v>12</v>
      </c>
      <c r="C61" s="22" t="s">
        <v>13</v>
      </c>
      <c r="D61" s="22" t="s">
        <v>11</v>
      </c>
      <c r="E61" s="22" t="s">
        <v>21</v>
      </c>
      <c r="F61" s="22" t="s">
        <v>11</v>
      </c>
      <c r="G61" s="22" t="s">
        <v>20</v>
      </c>
      <c r="H61" s="22" t="s">
        <v>11</v>
      </c>
      <c r="I61" s="22" t="s">
        <v>19</v>
      </c>
      <c r="J61" s="22" t="s">
        <v>12</v>
      </c>
      <c r="K61" s="22" t="s">
        <v>11</v>
      </c>
      <c r="L61" s="22" t="s">
        <v>12</v>
      </c>
      <c r="M61" s="22" t="s">
        <v>41</v>
      </c>
      <c r="N61" s="22" t="s">
        <v>11</v>
      </c>
      <c r="O61" s="22" t="s">
        <v>19</v>
      </c>
      <c r="P61" s="22" t="s">
        <v>18</v>
      </c>
      <c r="Q61" s="22" t="s">
        <v>11</v>
      </c>
      <c r="R61" s="95"/>
      <c r="S61" s="98"/>
      <c r="T61" s="26"/>
      <c r="U61" s="25">
        <v>56025.8</v>
      </c>
      <c r="V61" s="25">
        <v>61111.199999999997</v>
      </c>
      <c r="W61" s="25"/>
      <c r="X61" s="25"/>
      <c r="Y61" s="26"/>
      <c r="Z61" s="26">
        <f>U61+V61</f>
        <v>117137</v>
      </c>
      <c r="AA61" s="24">
        <v>2023</v>
      </c>
      <c r="AB61" s="73"/>
      <c r="AC61" s="74"/>
      <c r="AD61" s="75"/>
      <c r="AE61" s="76"/>
    </row>
    <row r="62" spans="1:31" s="17" customFormat="1" ht="35.450000000000003" customHeight="1" x14ac:dyDescent="0.25">
      <c r="A62" s="22" t="s">
        <v>11</v>
      </c>
      <c r="B62" s="22" t="s">
        <v>12</v>
      </c>
      <c r="C62" s="22" t="s">
        <v>13</v>
      </c>
      <c r="D62" s="22" t="s">
        <v>11</v>
      </c>
      <c r="E62" s="22" t="s">
        <v>21</v>
      </c>
      <c r="F62" s="22" t="s">
        <v>11</v>
      </c>
      <c r="G62" s="22" t="s">
        <v>20</v>
      </c>
      <c r="H62" s="22" t="s">
        <v>11</v>
      </c>
      <c r="I62" s="22" t="s">
        <v>19</v>
      </c>
      <c r="J62" s="22" t="s">
        <v>12</v>
      </c>
      <c r="K62" s="22" t="s">
        <v>11</v>
      </c>
      <c r="L62" s="22" t="s">
        <v>12</v>
      </c>
      <c r="M62" s="22" t="s">
        <v>12</v>
      </c>
      <c r="N62" s="22" t="s">
        <v>11</v>
      </c>
      <c r="O62" s="22" t="s">
        <v>19</v>
      </c>
      <c r="P62" s="22" t="s">
        <v>18</v>
      </c>
      <c r="Q62" s="22" t="s">
        <v>11</v>
      </c>
      <c r="R62" s="96"/>
      <c r="S62" s="99"/>
      <c r="T62" s="26"/>
      <c r="U62" s="25">
        <v>504232</v>
      </c>
      <c r="V62" s="56">
        <v>550000</v>
      </c>
      <c r="W62" s="56"/>
      <c r="X62" s="56"/>
      <c r="Y62" s="26"/>
      <c r="Z62" s="26">
        <f>U62+V62</f>
        <v>1054232</v>
      </c>
      <c r="AA62" s="24">
        <v>2023</v>
      </c>
      <c r="AB62" s="73"/>
      <c r="AC62" s="74"/>
      <c r="AD62" s="75"/>
      <c r="AE62" s="76"/>
    </row>
    <row r="63" spans="1:31" s="17" customFormat="1" ht="51" customHeight="1" x14ac:dyDescent="0.25">
      <c r="A63" s="22" t="s">
        <v>11</v>
      </c>
      <c r="B63" s="22" t="s">
        <v>12</v>
      </c>
      <c r="C63" s="22" t="s">
        <v>13</v>
      </c>
      <c r="D63" s="22" t="s">
        <v>11</v>
      </c>
      <c r="E63" s="22" t="s">
        <v>21</v>
      </c>
      <c r="F63" s="22" t="s">
        <v>11</v>
      </c>
      <c r="G63" s="22" t="s">
        <v>20</v>
      </c>
      <c r="H63" s="22" t="s">
        <v>11</v>
      </c>
      <c r="I63" s="22" t="s">
        <v>19</v>
      </c>
      <c r="J63" s="22" t="s">
        <v>12</v>
      </c>
      <c r="K63" s="22" t="s">
        <v>11</v>
      </c>
      <c r="L63" s="22" t="s">
        <v>12</v>
      </c>
      <c r="M63" s="22" t="s">
        <v>11</v>
      </c>
      <c r="N63" s="22" t="s">
        <v>11</v>
      </c>
      <c r="O63" s="22" t="s">
        <v>11</v>
      </c>
      <c r="P63" s="22" t="s">
        <v>22</v>
      </c>
      <c r="Q63" s="22" t="s">
        <v>19</v>
      </c>
      <c r="R63" s="51" t="s">
        <v>152</v>
      </c>
      <c r="S63" s="24" t="s">
        <v>34</v>
      </c>
      <c r="T63" s="26">
        <v>898.2</v>
      </c>
      <c r="U63" s="56"/>
      <c r="V63" s="56"/>
      <c r="W63" s="56"/>
      <c r="X63" s="56"/>
      <c r="Y63" s="26"/>
      <c r="Z63" s="26">
        <f>T63</f>
        <v>898.2</v>
      </c>
      <c r="AA63" s="24">
        <v>2021</v>
      </c>
      <c r="AB63" s="73"/>
      <c r="AC63" s="74"/>
      <c r="AD63" s="75"/>
      <c r="AE63" s="76"/>
    </row>
    <row r="64" spans="1:31" s="17" customFormat="1" ht="40.15" customHeight="1" x14ac:dyDescent="0.25">
      <c r="A64" s="14"/>
      <c r="B64" s="14"/>
      <c r="C64" s="14"/>
      <c r="D64" s="14"/>
      <c r="E64" s="14"/>
      <c r="F64" s="14"/>
      <c r="G64" s="14"/>
      <c r="H64" s="14"/>
      <c r="I64" s="15"/>
      <c r="J64" s="14"/>
      <c r="K64" s="14"/>
      <c r="L64" s="14"/>
      <c r="M64" s="14"/>
      <c r="N64" s="14"/>
      <c r="O64" s="14"/>
      <c r="P64" s="14"/>
      <c r="Q64" s="14"/>
      <c r="R64" s="13" t="s">
        <v>129</v>
      </c>
      <c r="S64" s="6" t="s">
        <v>2</v>
      </c>
      <c r="T64" s="71">
        <v>0.375</v>
      </c>
      <c r="U64" s="71"/>
      <c r="V64" s="71"/>
      <c r="W64" s="71"/>
      <c r="X64" s="71"/>
      <c r="Y64" s="71"/>
      <c r="Z64" s="72">
        <f>T64</f>
        <v>0.375</v>
      </c>
      <c r="AA64" s="6">
        <v>2021</v>
      </c>
      <c r="AB64" s="73"/>
      <c r="AC64" s="74"/>
      <c r="AD64" s="75"/>
      <c r="AE64" s="76"/>
    </row>
    <row r="65" spans="1:32" s="21" customFormat="1" ht="58.15" customHeight="1" x14ac:dyDescent="0.25">
      <c r="A65" s="45"/>
      <c r="B65" s="45"/>
      <c r="C65" s="45"/>
      <c r="D65" s="45" t="s">
        <v>11</v>
      </c>
      <c r="E65" s="45" t="s">
        <v>21</v>
      </c>
      <c r="F65" s="45" t="s">
        <v>11</v>
      </c>
      <c r="G65" s="45" t="s">
        <v>20</v>
      </c>
      <c r="H65" s="45" t="s">
        <v>11</v>
      </c>
      <c r="I65" s="45" t="s">
        <v>19</v>
      </c>
      <c r="J65" s="45" t="s">
        <v>12</v>
      </c>
      <c r="K65" s="45" t="s">
        <v>11</v>
      </c>
      <c r="L65" s="45" t="s">
        <v>13</v>
      </c>
      <c r="M65" s="45" t="s">
        <v>11</v>
      </c>
      <c r="N65" s="45" t="s">
        <v>11</v>
      </c>
      <c r="O65" s="45" t="s">
        <v>11</v>
      </c>
      <c r="P65" s="45" t="s">
        <v>11</v>
      </c>
      <c r="Q65" s="45" t="s">
        <v>11</v>
      </c>
      <c r="R65" s="46" t="s">
        <v>25</v>
      </c>
      <c r="S65" s="47" t="s">
        <v>34</v>
      </c>
      <c r="T65" s="48">
        <f>T69+T73+T77+T85+T87+T91+T95+T99+T103+T107+T111</f>
        <v>1564172.9999999998</v>
      </c>
      <c r="U65" s="48">
        <f>U69+U73+U77+U85+U87+U91+U95+U99+U103+U107+U111+U115</f>
        <v>945493.2</v>
      </c>
      <c r="V65" s="48">
        <f t="shared" ref="V65:Y65" si="10">V69+V73+V77+V85+V87+V91+V95+V99+V103+V107+V111</f>
        <v>869416.3</v>
      </c>
      <c r="W65" s="48">
        <f t="shared" si="10"/>
        <v>19671.2</v>
      </c>
      <c r="X65" s="48">
        <f t="shared" si="10"/>
        <v>19671.2</v>
      </c>
      <c r="Y65" s="48">
        <f t="shared" si="10"/>
        <v>19671.2</v>
      </c>
      <c r="Z65" s="48">
        <f>T65+U65+V65+W65+X65+Y65</f>
        <v>3438096.1000000006</v>
      </c>
      <c r="AA65" s="47">
        <v>2026</v>
      </c>
      <c r="AB65" s="67"/>
      <c r="AC65" s="16"/>
      <c r="AD65" s="16"/>
      <c r="AE65" s="17"/>
      <c r="AF65" s="17"/>
    </row>
    <row r="66" spans="1:32" s="2" customFormat="1" ht="49.9" customHeight="1" x14ac:dyDescent="0.25">
      <c r="A66" s="14"/>
      <c r="B66" s="14"/>
      <c r="C66" s="14"/>
      <c r="D66" s="14"/>
      <c r="E66" s="14"/>
      <c r="F66" s="14"/>
      <c r="G66" s="14"/>
      <c r="H66" s="14"/>
      <c r="I66" s="15"/>
      <c r="J66" s="14"/>
      <c r="K66" s="14"/>
      <c r="L66" s="14"/>
      <c r="M66" s="14"/>
      <c r="N66" s="14"/>
      <c r="O66" s="14"/>
      <c r="P66" s="14"/>
      <c r="Q66" s="14"/>
      <c r="R66" s="13" t="s">
        <v>68</v>
      </c>
      <c r="S66" s="6" t="s">
        <v>35</v>
      </c>
      <c r="T66" s="5">
        <f>T71</f>
        <v>3</v>
      </c>
      <c r="U66" s="5">
        <f>U71+U81</f>
        <v>0.2</v>
      </c>
      <c r="V66" s="5"/>
      <c r="W66" s="5">
        <f>W71+W81</f>
        <v>0.2</v>
      </c>
      <c r="X66" s="5"/>
      <c r="Y66" s="5">
        <f>Y71+Y81</f>
        <v>0.2</v>
      </c>
      <c r="Z66" s="3">
        <f t="shared" si="1"/>
        <v>3.6000000000000005</v>
      </c>
      <c r="AA66" s="6">
        <v>2026</v>
      </c>
      <c r="AB66" s="67"/>
      <c r="AC66" s="16"/>
      <c r="AD66" s="16"/>
      <c r="AE66" s="17"/>
      <c r="AF66" s="17"/>
    </row>
    <row r="67" spans="1:32" s="2" customFormat="1" ht="33" customHeight="1" x14ac:dyDescent="0.25">
      <c r="A67" s="14"/>
      <c r="B67" s="14"/>
      <c r="C67" s="14"/>
      <c r="D67" s="14"/>
      <c r="E67" s="14"/>
      <c r="F67" s="14"/>
      <c r="G67" s="14"/>
      <c r="H67" s="14"/>
      <c r="I67" s="15"/>
      <c r="J67" s="14"/>
      <c r="K67" s="14"/>
      <c r="L67" s="14"/>
      <c r="M67" s="14"/>
      <c r="N67" s="14"/>
      <c r="O67" s="14"/>
      <c r="P67" s="14"/>
      <c r="Q67" s="14"/>
      <c r="R67" s="13" t="s">
        <v>69</v>
      </c>
      <c r="S67" s="6" t="s">
        <v>35</v>
      </c>
      <c r="T67" s="5">
        <f>T102+T106+T110</f>
        <v>6.6999999999999993</v>
      </c>
      <c r="U67" s="5">
        <f>U72+U74+U90</f>
        <v>5</v>
      </c>
      <c r="V67" s="5">
        <f>V72+V74+V90</f>
        <v>0.3</v>
      </c>
      <c r="W67" s="5"/>
      <c r="X67" s="5">
        <f>X72+X74+X90</f>
        <v>0.3</v>
      </c>
      <c r="Y67" s="5"/>
      <c r="Z67" s="3">
        <f t="shared" ref="Z67" si="11">T67+U67+V67+W67+X67+Y67</f>
        <v>12.3</v>
      </c>
      <c r="AA67" s="6">
        <v>2025</v>
      </c>
      <c r="AB67" s="67"/>
      <c r="AC67" s="16"/>
      <c r="AD67" s="16"/>
      <c r="AE67" s="17"/>
      <c r="AF67" s="17"/>
    </row>
    <row r="68" spans="1:32" s="2" customFormat="1" ht="45" x14ac:dyDescent="0.25">
      <c r="A68" s="14"/>
      <c r="B68" s="14"/>
      <c r="C68" s="14"/>
      <c r="D68" s="14"/>
      <c r="E68" s="14"/>
      <c r="F68" s="14"/>
      <c r="G68" s="14"/>
      <c r="H68" s="14"/>
      <c r="I68" s="15"/>
      <c r="J68" s="14"/>
      <c r="K68" s="14"/>
      <c r="L68" s="14"/>
      <c r="M68" s="14"/>
      <c r="N68" s="14"/>
      <c r="O68" s="14"/>
      <c r="P68" s="14"/>
      <c r="Q68" s="14"/>
      <c r="R68" s="7" t="s">
        <v>110</v>
      </c>
      <c r="S68" s="6" t="s">
        <v>2</v>
      </c>
      <c r="T68" s="5">
        <f>T80+T94+T98</f>
        <v>67.045000000000002</v>
      </c>
      <c r="U68" s="5">
        <f t="shared" ref="U68:Y68" si="12">U80</f>
        <v>61.6</v>
      </c>
      <c r="V68" s="5">
        <f t="shared" si="12"/>
        <v>61.6</v>
      </c>
      <c r="W68" s="5">
        <f t="shared" si="12"/>
        <v>12</v>
      </c>
      <c r="X68" s="5">
        <f t="shared" si="12"/>
        <v>12</v>
      </c>
      <c r="Y68" s="5">
        <f t="shared" si="12"/>
        <v>12</v>
      </c>
      <c r="Z68" s="3">
        <f>Z80+Z94+Z98</f>
        <v>226.245</v>
      </c>
      <c r="AA68" s="6">
        <v>2026</v>
      </c>
      <c r="AB68" s="67"/>
      <c r="AC68" s="16"/>
      <c r="AD68" s="16"/>
      <c r="AE68" s="17"/>
      <c r="AF68" s="17"/>
    </row>
    <row r="69" spans="1:32" ht="33.6" customHeight="1" x14ac:dyDescent="0.25">
      <c r="A69" s="22" t="s">
        <v>11</v>
      </c>
      <c r="B69" s="22" t="s">
        <v>12</v>
      </c>
      <c r="C69" s="22" t="s">
        <v>13</v>
      </c>
      <c r="D69" s="22" t="s">
        <v>11</v>
      </c>
      <c r="E69" s="22" t="s">
        <v>21</v>
      </c>
      <c r="F69" s="22" t="s">
        <v>11</v>
      </c>
      <c r="G69" s="22" t="s">
        <v>20</v>
      </c>
      <c r="H69" s="22" t="s">
        <v>11</v>
      </c>
      <c r="I69" s="22" t="s">
        <v>19</v>
      </c>
      <c r="J69" s="22" t="s">
        <v>12</v>
      </c>
      <c r="K69" s="22" t="s">
        <v>11</v>
      </c>
      <c r="L69" s="22" t="s">
        <v>13</v>
      </c>
      <c r="M69" s="22" t="s">
        <v>20</v>
      </c>
      <c r="N69" s="22" t="s">
        <v>20</v>
      </c>
      <c r="O69" s="22" t="s">
        <v>20</v>
      </c>
      <c r="P69" s="22" t="s">
        <v>20</v>
      </c>
      <c r="Q69" s="22" t="s">
        <v>20</v>
      </c>
      <c r="R69" s="50" t="s">
        <v>70</v>
      </c>
      <c r="S69" s="24" t="s">
        <v>34</v>
      </c>
      <c r="T69" s="26">
        <v>39180</v>
      </c>
      <c r="U69" s="26">
        <v>13021.9</v>
      </c>
      <c r="V69" s="26">
        <v>3610.8</v>
      </c>
      <c r="W69" s="26">
        <v>2958.3</v>
      </c>
      <c r="X69" s="26">
        <v>2958.3</v>
      </c>
      <c r="Y69" s="26">
        <v>2958.3</v>
      </c>
      <c r="Z69" s="26">
        <f>T69+U69+V69+W69+X69+Y69</f>
        <v>64687.600000000013</v>
      </c>
      <c r="AA69" s="24">
        <v>2026</v>
      </c>
      <c r="AB69" s="66"/>
    </row>
    <row r="70" spans="1:32" ht="44.25" x14ac:dyDescent="0.25">
      <c r="A70" s="14"/>
      <c r="B70" s="14"/>
      <c r="C70" s="14"/>
      <c r="D70" s="14"/>
      <c r="E70" s="14"/>
      <c r="F70" s="14"/>
      <c r="G70" s="14"/>
      <c r="H70" s="14"/>
      <c r="I70" s="15"/>
      <c r="J70" s="14"/>
      <c r="K70" s="14"/>
      <c r="L70" s="14"/>
      <c r="M70" s="14"/>
      <c r="N70" s="14"/>
      <c r="O70" s="14"/>
      <c r="P70" s="14"/>
      <c r="Q70" s="14"/>
      <c r="R70" s="13" t="s">
        <v>146</v>
      </c>
      <c r="S70" s="6" t="s">
        <v>32</v>
      </c>
      <c r="T70" s="9"/>
      <c r="U70" s="9"/>
      <c r="V70" s="9">
        <v>1</v>
      </c>
      <c r="W70" s="9"/>
      <c r="X70" s="9">
        <v>1</v>
      </c>
      <c r="Y70" s="9"/>
      <c r="Z70" s="4">
        <f t="shared" si="1"/>
        <v>2</v>
      </c>
      <c r="AA70" s="6">
        <v>2025</v>
      </c>
      <c r="AB70" s="66"/>
    </row>
    <row r="71" spans="1:32" s="1" customFormat="1" ht="45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7" t="s">
        <v>148</v>
      </c>
      <c r="S71" s="6" t="s">
        <v>35</v>
      </c>
      <c r="T71" s="5">
        <v>3</v>
      </c>
      <c r="U71" s="5">
        <v>0.2</v>
      </c>
      <c r="V71" s="5"/>
      <c r="W71" s="5">
        <v>0.2</v>
      </c>
      <c r="X71" s="5"/>
      <c r="Y71" s="5">
        <v>0.2</v>
      </c>
      <c r="Z71" s="3">
        <f t="shared" si="1"/>
        <v>3.6000000000000005</v>
      </c>
      <c r="AA71" s="6">
        <v>2026</v>
      </c>
      <c r="AB71" s="69"/>
      <c r="AC71" s="18"/>
      <c r="AD71" s="18"/>
    </row>
    <row r="72" spans="1:32" ht="30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7" t="s">
        <v>147</v>
      </c>
      <c r="S72" s="6" t="s">
        <v>35</v>
      </c>
      <c r="T72" s="5"/>
      <c r="U72" s="5"/>
      <c r="V72" s="5">
        <v>0.3</v>
      </c>
      <c r="W72" s="5"/>
      <c r="X72" s="5">
        <v>0.3</v>
      </c>
      <c r="Y72" s="5"/>
      <c r="Z72" s="3">
        <f t="shared" ref="Z72:Z77" si="13">T72+U72+V72+W72+X72+Y72</f>
        <v>0.6</v>
      </c>
      <c r="AA72" s="6">
        <v>2025</v>
      </c>
    </row>
    <row r="73" spans="1:32" ht="39" customHeight="1" x14ac:dyDescent="0.25">
      <c r="A73" s="22" t="s">
        <v>11</v>
      </c>
      <c r="B73" s="22" t="s">
        <v>12</v>
      </c>
      <c r="C73" s="22" t="s">
        <v>13</v>
      </c>
      <c r="D73" s="22" t="s">
        <v>11</v>
      </c>
      <c r="E73" s="22" t="s">
        <v>21</v>
      </c>
      <c r="F73" s="22" t="s">
        <v>11</v>
      </c>
      <c r="G73" s="22" t="s">
        <v>20</v>
      </c>
      <c r="H73" s="22" t="s">
        <v>11</v>
      </c>
      <c r="I73" s="22" t="s">
        <v>19</v>
      </c>
      <c r="J73" s="22" t="s">
        <v>12</v>
      </c>
      <c r="K73" s="22" t="s">
        <v>11</v>
      </c>
      <c r="L73" s="22" t="s">
        <v>13</v>
      </c>
      <c r="M73" s="22" t="s">
        <v>20</v>
      </c>
      <c r="N73" s="22" t="s">
        <v>20</v>
      </c>
      <c r="O73" s="22" t="s">
        <v>20</v>
      </c>
      <c r="P73" s="22" t="s">
        <v>20</v>
      </c>
      <c r="Q73" s="22" t="s">
        <v>20</v>
      </c>
      <c r="R73" s="23" t="s">
        <v>65</v>
      </c>
      <c r="S73" s="24" t="s">
        <v>34</v>
      </c>
      <c r="T73" s="26">
        <f>770.4+150+7000</f>
        <v>7920.4</v>
      </c>
      <c r="U73" s="26">
        <v>33685.800000000003</v>
      </c>
      <c r="V73" s="26"/>
      <c r="W73" s="26"/>
      <c r="X73" s="26"/>
      <c r="Y73" s="26"/>
      <c r="Z73" s="26">
        <f t="shared" si="13"/>
        <v>41606.200000000004</v>
      </c>
      <c r="AA73" s="24">
        <v>2022</v>
      </c>
      <c r="AC73" s="49"/>
    </row>
    <row r="74" spans="1:32" ht="30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7" t="s">
        <v>67</v>
      </c>
      <c r="S74" s="6" t="s">
        <v>40</v>
      </c>
      <c r="T74" s="5"/>
      <c r="U74" s="5">
        <v>5</v>
      </c>
      <c r="V74" s="5"/>
      <c r="W74" s="5"/>
      <c r="X74" s="5"/>
      <c r="Y74" s="5"/>
      <c r="Z74" s="3">
        <f t="shared" si="13"/>
        <v>5</v>
      </c>
      <c r="AA74" s="6">
        <v>2022</v>
      </c>
    </row>
    <row r="75" spans="1:32" ht="45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7" t="s">
        <v>126</v>
      </c>
      <c r="S75" s="6" t="s">
        <v>1</v>
      </c>
      <c r="T75" s="5">
        <v>100</v>
      </c>
      <c r="U75" s="5"/>
      <c r="V75" s="5"/>
      <c r="W75" s="5"/>
      <c r="X75" s="5"/>
      <c r="Y75" s="5"/>
      <c r="Z75" s="3">
        <f t="shared" si="13"/>
        <v>100</v>
      </c>
      <c r="AA75" s="6">
        <v>2021</v>
      </c>
    </row>
    <row r="76" spans="1:32" s="1" customFormat="1" ht="43.9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7" t="s">
        <v>155</v>
      </c>
      <c r="S76" s="6" t="s">
        <v>16</v>
      </c>
      <c r="T76" s="5">
        <v>334.4</v>
      </c>
      <c r="U76" s="5"/>
      <c r="V76" s="5"/>
      <c r="W76" s="5"/>
      <c r="X76" s="5"/>
      <c r="Y76" s="5"/>
      <c r="Z76" s="3">
        <f t="shared" si="13"/>
        <v>334.4</v>
      </c>
      <c r="AA76" s="6">
        <v>2021</v>
      </c>
      <c r="AB76" s="65"/>
      <c r="AC76" s="18"/>
      <c r="AD76" s="18"/>
    </row>
    <row r="77" spans="1:32" ht="30" customHeight="1" x14ac:dyDescent="0.25">
      <c r="A77" s="22" t="s">
        <v>11</v>
      </c>
      <c r="B77" s="22" t="s">
        <v>12</v>
      </c>
      <c r="C77" s="22" t="s">
        <v>13</v>
      </c>
      <c r="D77" s="22" t="s">
        <v>11</v>
      </c>
      <c r="E77" s="22" t="s">
        <v>21</v>
      </c>
      <c r="F77" s="22" t="s">
        <v>11</v>
      </c>
      <c r="G77" s="22" t="s">
        <v>20</v>
      </c>
      <c r="H77" s="22" t="s">
        <v>11</v>
      </c>
      <c r="I77" s="22" t="s">
        <v>19</v>
      </c>
      <c r="J77" s="22" t="s">
        <v>12</v>
      </c>
      <c r="K77" s="22" t="s">
        <v>11</v>
      </c>
      <c r="L77" s="22" t="s">
        <v>11</v>
      </c>
      <c r="M77" s="22" t="s">
        <v>11</v>
      </c>
      <c r="N77" s="22" t="s">
        <v>11</v>
      </c>
      <c r="O77" s="22" t="s">
        <v>11</v>
      </c>
      <c r="P77" s="22" t="s">
        <v>11</v>
      </c>
      <c r="Q77" s="22" t="s">
        <v>11</v>
      </c>
      <c r="R77" s="100" t="s">
        <v>107</v>
      </c>
      <c r="S77" s="97" t="s">
        <v>34</v>
      </c>
      <c r="T77" s="26">
        <f>T78+T79</f>
        <v>1190862.5</v>
      </c>
      <c r="U77" s="26">
        <f>U78+U79</f>
        <v>865805.5</v>
      </c>
      <c r="V77" s="26">
        <f>V78+V79</f>
        <v>865805.5</v>
      </c>
      <c r="W77" s="26">
        <v>16712.900000000001</v>
      </c>
      <c r="X77" s="26">
        <v>16712.900000000001</v>
      </c>
      <c r="Y77" s="26">
        <v>16712.900000000001</v>
      </c>
      <c r="Z77" s="26">
        <f t="shared" si="13"/>
        <v>2972612.1999999997</v>
      </c>
      <c r="AA77" s="24">
        <v>2026</v>
      </c>
    </row>
    <row r="78" spans="1:32" ht="30.6" customHeight="1" x14ac:dyDescent="0.25">
      <c r="A78" s="22" t="s">
        <v>11</v>
      </c>
      <c r="B78" s="22" t="s">
        <v>12</v>
      </c>
      <c r="C78" s="22" t="s">
        <v>13</v>
      </c>
      <c r="D78" s="22" t="s">
        <v>11</v>
      </c>
      <c r="E78" s="22" t="s">
        <v>21</v>
      </c>
      <c r="F78" s="22" t="s">
        <v>11</v>
      </c>
      <c r="G78" s="22" t="s">
        <v>20</v>
      </c>
      <c r="H78" s="22" t="s">
        <v>11</v>
      </c>
      <c r="I78" s="22" t="s">
        <v>19</v>
      </c>
      <c r="J78" s="22" t="s">
        <v>12</v>
      </c>
      <c r="K78" s="22" t="s">
        <v>46</v>
      </c>
      <c r="L78" s="22" t="s">
        <v>12</v>
      </c>
      <c r="M78" s="22" t="s">
        <v>11</v>
      </c>
      <c r="N78" s="22" t="s">
        <v>11</v>
      </c>
      <c r="O78" s="22" t="s">
        <v>20</v>
      </c>
      <c r="P78" s="22" t="s">
        <v>22</v>
      </c>
      <c r="Q78" s="22" t="s">
        <v>13</v>
      </c>
      <c r="R78" s="101"/>
      <c r="S78" s="98"/>
      <c r="T78" s="25">
        <f>25805.5+12251.5-556.4-193-100-150-310-490-150-800+4439.1</f>
        <v>39746.699999999997</v>
      </c>
      <c r="U78" s="25">
        <v>25805.5</v>
      </c>
      <c r="V78" s="25">
        <v>25805.5</v>
      </c>
      <c r="W78" s="25">
        <v>16712.900000000001</v>
      </c>
      <c r="X78" s="25">
        <v>16712.900000000001</v>
      </c>
      <c r="Y78" s="25">
        <v>16712.900000000001</v>
      </c>
      <c r="Z78" s="26">
        <f t="shared" ref="Z78:Z79" si="14">T78+U78+V78+W78+X78+Y78</f>
        <v>141496.4</v>
      </c>
      <c r="AA78" s="24">
        <v>2026</v>
      </c>
      <c r="AB78" s="69"/>
    </row>
    <row r="79" spans="1:32" s="1" customFormat="1" ht="32.450000000000003" customHeight="1" x14ac:dyDescent="0.25">
      <c r="A79" s="22" t="s">
        <v>11</v>
      </c>
      <c r="B79" s="22" t="s">
        <v>12</v>
      </c>
      <c r="C79" s="22" t="s">
        <v>13</v>
      </c>
      <c r="D79" s="22" t="s">
        <v>11</v>
      </c>
      <c r="E79" s="22" t="s">
        <v>21</v>
      </c>
      <c r="F79" s="22" t="s">
        <v>11</v>
      </c>
      <c r="G79" s="22" t="s">
        <v>20</v>
      </c>
      <c r="H79" s="22" t="s">
        <v>11</v>
      </c>
      <c r="I79" s="22" t="s">
        <v>19</v>
      </c>
      <c r="J79" s="22" t="s">
        <v>12</v>
      </c>
      <c r="K79" s="22" t="s">
        <v>46</v>
      </c>
      <c r="L79" s="22" t="s">
        <v>12</v>
      </c>
      <c r="M79" s="22" t="s">
        <v>18</v>
      </c>
      <c r="N79" s="22" t="s">
        <v>22</v>
      </c>
      <c r="O79" s="22" t="s">
        <v>20</v>
      </c>
      <c r="P79" s="22" t="s">
        <v>22</v>
      </c>
      <c r="Q79" s="22" t="s">
        <v>13</v>
      </c>
      <c r="R79" s="102"/>
      <c r="S79" s="99"/>
      <c r="T79" s="25">
        <f>672000+421560+57555.8</f>
        <v>1151115.8</v>
      </c>
      <c r="U79" s="25">
        <v>840000</v>
      </c>
      <c r="V79" s="25">
        <v>840000</v>
      </c>
      <c r="W79" s="25"/>
      <c r="X79" s="25"/>
      <c r="Y79" s="25"/>
      <c r="Z79" s="26">
        <f t="shared" si="14"/>
        <v>2831115.8</v>
      </c>
      <c r="AA79" s="24">
        <v>2026</v>
      </c>
      <c r="AB79" s="65"/>
      <c r="AC79" s="18"/>
      <c r="AD79" s="18"/>
    </row>
    <row r="80" spans="1:32" s="21" customFormat="1" ht="45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7" t="s">
        <v>71</v>
      </c>
      <c r="S80" s="6" t="s">
        <v>2</v>
      </c>
      <c r="T80" s="5">
        <v>61.6</v>
      </c>
      <c r="U80" s="5">
        <v>61.6</v>
      </c>
      <c r="V80" s="5">
        <v>61.6</v>
      </c>
      <c r="W80" s="5">
        <v>12</v>
      </c>
      <c r="X80" s="5">
        <v>12</v>
      </c>
      <c r="Y80" s="5">
        <v>12</v>
      </c>
      <c r="Z80" s="5">
        <f>T80+U80+V80+W80+X80+Y80</f>
        <v>220.8</v>
      </c>
      <c r="AA80" s="6">
        <v>2026</v>
      </c>
      <c r="AB80" s="65"/>
      <c r="AC80" s="16"/>
      <c r="AD80" s="16"/>
      <c r="AE80" s="17"/>
      <c r="AF80" s="17"/>
    </row>
    <row r="81" spans="1:32" s="2" customFormat="1" ht="45" hidden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7" t="s">
        <v>72</v>
      </c>
      <c r="S81" s="6" t="s">
        <v>35</v>
      </c>
      <c r="T81" s="5"/>
      <c r="U81" s="5"/>
      <c r="V81" s="5"/>
      <c r="W81" s="5"/>
      <c r="X81" s="5"/>
      <c r="Y81" s="5"/>
      <c r="Z81" s="3">
        <f t="shared" si="1"/>
        <v>0</v>
      </c>
      <c r="AA81" s="6">
        <v>2026</v>
      </c>
      <c r="AB81" s="67"/>
      <c r="AC81" s="16"/>
      <c r="AD81" s="16"/>
      <c r="AE81" s="17"/>
      <c r="AF81" s="17"/>
    </row>
    <row r="82" spans="1:32" s="2" customFormat="1" ht="30" hidden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7" t="s">
        <v>73</v>
      </c>
      <c r="S82" s="6" t="s">
        <v>32</v>
      </c>
      <c r="T82" s="9"/>
      <c r="U82" s="9"/>
      <c r="V82" s="9"/>
      <c r="W82" s="9"/>
      <c r="X82" s="9"/>
      <c r="Y82" s="9"/>
      <c r="Z82" s="4">
        <f t="shared" si="1"/>
        <v>0</v>
      </c>
      <c r="AA82" s="6">
        <v>2026</v>
      </c>
      <c r="AB82" s="67"/>
      <c r="AC82" s="16"/>
      <c r="AD82" s="16"/>
      <c r="AE82" s="17"/>
      <c r="AF82" s="17"/>
    </row>
    <row r="83" spans="1:32" ht="30" hidden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7" t="s">
        <v>74</v>
      </c>
      <c r="S83" s="6" t="s">
        <v>3</v>
      </c>
      <c r="T83" s="5"/>
      <c r="U83" s="5"/>
      <c r="V83" s="5"/>
      <c r="W83" s="5"/>
      <c r="X83" s="5"/>
      <c r="Y83" s="5"/>
      <c r="Z83" s="3">
        <f t="shared" si="1"/>
        <v>0</v>
      </c>
      <c r="AA83" s="6">
        <v>2026</v>
      </c>
    </row>
    <row r="84" spans="1:32" ht="30" hidden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7" t="s">
        <v>66</v>
      </c>
      <c r="S84" s="6" t="s">
        <v>40</v>
      </c>
      <c r="T84" s="5"/>
      <c r="U84" s="5"/>
      <c r="V84" s="5"/>
      <c r="W84" s="5"/>
      <c r="X84" s="5"/>
      <c r="Y84" s="5"/>
      <c r="Z84" s="3">
        <f t="shared" si="1"/>
        <v>0</v>
      </c>
      <c r="AA84" s="6">
        <v>2026</v>
      </c>
    </row>
    <row r="85" spans="1:32" ht="84.6" customHeight="1" x14ac:dyDescent="0.25">
      <c r="A85" s="22" t="s">
        <v>11</v>
      </c>
      <c r="B85" s="22" t="s">
        <v>12</v>
      </c>
      <c r="C85" s="22" t="s">
        <v>13</v>
      </c>
      <c r="D85" s="22" t="s">
        <v>11</v>
      </c>
      <c r="E85" s="22" t="s">
        <v>21</v>
      </c>
      <c r="F85" s="22" t="s">
        <v>11</v>
      </c>
      <c r="G85" s="22" t="s">
        <v>20</v>
      </c>
      <c r="H85" s="22" t="s">
        <v>11</v>
      </c>
      <c r="I85" s="22" t="s">
        <v>19</v>
      </c>
      <c r="J85" s="22" t="s">
        <v>12</v>
      </c>
      <c r="K85" s="22" t="s">
        <v>11</v>
      </c>
      <c r="L85" s="22" t="s">
        <v>13</v>
      </c>
      <c r="M85" s="22" t="s">
        <v>11</v>
      </c>
      <c r="N85" s="22" t="s">
        <v>11</v>
      </c>
      <c r="O85" s="22" t="s">
        <v>19</v>
      </c>
      <c r="P85" s="22" t="s">
        <v>18</v>
      </c>
      <c r="Q85" s="22" t="s">
        <v>12</v>
      </c>
      <c r="R85" s="23" t="s">
        <v>143</v>
      </c>
      <c r="S85" s="24" t="s">
        <v>34</v>
      </c>
      <c r="T85" s="26">
        <f>360+120.4+3210+490+2354+310+291+150+672.9+100+67.3+100</f>
        <v>8225.5999999999985</v>
      </c>
      <c r="U85" s="26"/>
      <c r="V85" s="26"/>
      <c r="W85" s="26"/>
      <c r="X85" s="26"/>
      <c r="Y85" s="26"/>
      <c r="Z85" s="26">
        <f>T85+U85+V85+W85+X85+Y85</f>
        <v>8225.5999999999985</v>
      </c>
      <c r="AA85" s="24">
        <v>2021</v>
      </c>
      <c r="AB85" s="26"/>
      <c r="AC85" s="49"/>
    </row>
    <row r="86" spans="1:32" s="1" customFormat="1" ht="34.9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7" t="s">
        <v>128</v>
      </c>
      <c r="S86" s="68" t="s">
        <v>1</v>
      </c>
      <c r="T86" s="5">
        <v>100</v>
      </c>
      <c r="U86" s="5"/>
      <c r="V86" s="5"/>
      <c r="W86" s="5"/>
      <c r="X86" s="5"/>
      <c r="Y86" s="5"/>
      <c r="Z86" s="3">
        <f>T86</f>
        <v>100</v>
      </c>
      <c r="AA86" s="6">
        <v>2021</v>
      </c>
      <c r="AB86" s="18"/>
      <c r="AC86" s="18"/>
      <c r="AD86" s="18"/>
    </row>
    <row r="87" spans="1:32" ht="27.6" customHeight="1" x14ac:dyDescent="0.25">
      <c r="A87" s="22" t="s">
        <v>11</v>
      </c>
      <c r="B87" s="22" t="s">
        <v>12</v>
      </c>
      <c r="C87" s="22" t="s">
        <v>13</v>
      </c>
      <c r="D87" s="22" t="s">
        <v>11</v>
      </c>
      <c r="E87" s="22" t="s">
        <v>21</v>
      </c>
      <c r="F87" s="22" t="s">
        <v>11</v>
      </c>
      <c r="G87" s="22" t="s">
        <v>20</v>
      </c>
      <c r="H87" s="22" t="s">
        <v>11</v>
      </c>
      <c r="I87" s="22" t="s">
        <v>19</v>
      </c>
      <c r="J87" s="22" t="s">
        <v>12</v>
      </c>
      <c r="K87" s="22" t="s">
        <v>11</v>
      </c>
      <c r="L87" s="22" t="s">
        <v>13</v>
      </c>
      <c r="M87" s="22" t="s">
        <v>11</v>
      </c>
      <c r="N87" s="22" t="s">
        <v>11</v>
      </c>
      <c r="O87" s="22" t="s">
        <v>11</v>
      </c>
      <c r="P87" s="22" t="s">
        <v>11</v>
      </c>
      <c r="Q87" s="22" t="s">
        <v>11</v>
      </c>
      <c r="R87" s="100" t="s">
        <v>130</v>
      </c>
      <c r="S87" s="97" t="s">
        <v>34</v>
      </c>
      <c r="T87" s="26">
        <f>T88+T89</f>
        <v>11438.400000000001</v>
      </c>
      <c r="U87" s="26"/>
      <c r="V87" s="26"/>
      <c r="W87" s="26"/>
      <c r="X87" s="26"/>
      <c r="Y87" s="26"/>
      <c r="Z87" s="26">
        <f>T87+U87+V87+W87+X87+Y87</f>
        <v>11438.400000000001</v>
      </c>
      <c r="AA87" s="24">
        <v>2021</v>
      </c>
      <c r="AB87" s="18"/>
      <c r="AC87" s="49"/>
    </row>
    <row r="88" spans="1:32" ht="29.45" customHeight="1" x14ac:dyDescent="0.25">
      <c r="A88" s="22" t="s">
        <v>11</v>
      </c>
      <c r="B88" s="22" t="s">
        <v>12</v>
      </c>
      <c r="C88" s="22" t="s">
        <v>13</v>
      </c>
      <c r="D88" s="22" t="s">
        <v>11</v>
      </c>
      <c r="E88" s="22" t="s">
        <v>21</v>
      </c>
      <c r="F88" s="22" t="s">
        <v>11</v>
      </c>
      <c r="G88" s="22" t="s">
        <v>20</v>
      </c>
      <c r="H88" s="22" t="s">
        <v>11</v>
      </c>
      <c r="I88" s="22" t="s">
        <v>19</v>
      </c>
      <c r="J88" s="22" t="s">
        <v>12</v>
      </c>
      <c r="K88" s="22" t="s">
        <v>11</v>
      </c>
      <c r="L88" s="22" t="s">
        <v>13</v>
      </c>
      <c r="M88" s="22" t="s">
        <v>41</v>
      </c>
      <c r="N88" s="22" t="s">
        <v>11</v>
      </c>
      <c r="O88" s="22" t="s">
        <v>19</v>
      </c>
      <c r="P88" s="22" t="s">
        <v>18</v>
      </c>
      <c r="Q88" s="22" t="s">
        <v>12</v>
      </c>
      <c r="R88" s="101"/>
      <c r="S88" s="98"/>
      <c r="T88" s="25">
        <v>2287.6999999999998</v>
      </c>
      <c r="U88" s="25"/>
      <c r="V88" s="25"/>
      <c r="W88" s="25"/>
      <c r="X88" s="25"/>
      <c r="Y88" s="25"/>
      <c r="Z88" s="26">
        <f t="shared" ref="Z88:Z89" si="15">T88+U88+V88+W88+X88+Y88</f>
        <v>2287.6999999999998</v>
      </c>
      <c r="AA88" s="24">
        <v>2021</v>
      </c>
      <c r="AB88" s="77"/>
    </row>
    <row r="89" spans="1:32" ht="28.9" customHeight="1" x14ac:dyDescent="0.25">
      <c r="A89" s="22" t="s">
        <v>11</v>
      </c>
      <c r="B89" s="22" t="s">
        <v>12</v>
      </c>
      <c r="C89" s="22" t="s">
        <v>13</v>
      </c>
      <c r="D89" s="22" t="s">
        <v>11</v>
      </c>
      <c r="E89" s="22" t="s">
        <v>21</v>
      </c>
      <c r="F89" s="22" t="s">
        <v>11</v>
      </c>
      <c r="G89" s="22" t="s">
        <v>20</v>
      </c>
      <c r="H89" s="22" t="s">
        <v>11</v>
      </c>
      <c r="I89" s="22" t="s">
        <v>19</v>
      </c>
      <c r="J89" s="22" t="s">
        <v>12</v>
      </c>
      <c r="K89" s="22" t="s">
        <v>11</v>
      </c>
      <c r="L89" s="22" t="s">
        <v>13</v>
      </c>
      <c r="M89" s="22" t="s">
        <v>12</v>
      </c>
      <c r="N89" s="22" t="s">
        <v>11</v>
      </c>
      <c r="O89" s="22" t="s">
        <v>19</v>
      </c>
      <c r="P89" s="22" t="s">
        <v>18</v>
      </c>
      <c r="Q89" s="22" t="s">
        <v>12</v>
      </c>
      <c r="R89" s="102"/>
      <c r="S89" s="99"/>
      <c r="T89" s="25">
        <v>9150.7000000000007</v>
      </c>
      <c r="U89" s="25"/>
      <c r="V89" s="25"/>
      <c r="W89" s="25"/>
      <c r="X89" s="25"/>
      <c r="Y89" s="25"/>
      <c r="Z89" s="26">
        <f t="shared" si="15"/>
        <v>9150.7000000000007</v>
      </c>
      <c r="AA89" s="24">
        <v>2021</v>
      </c>
      <c r="AB89" s="77"/>
    </row>
    <row r="90" spans="1:32" ht="30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7" t="s">
        <v>131</v>
      </c>
      <c r="S90" s="6" t="s">
        <v>16</v>
      </c>
      <c r="T90" s="82">
        <v>14.76</v>
      </c>
      <c r="U90" s="5"/>
      <c r="V90" s="5"/>
      <c r="W90" s="5"/>
      <c r="X90" s="5"/>
      <c r="Y90" s="5"/>
      <c r="Z90" s="83">
        <f>T90+U90+V90+W90+X90+Y90</f>
        <v>14.76</v>
      </c>
      <c r="AA90" s="6">
        <v>2021</v>
      </c>
      <c r="AB90" s="69"/>
    </row>
    <row r="91" spans="1:32" ht="27.6" customHeight="1" x14ac:dyDescent="0.25">
      <c r="A91" s="22" t="s">
        <v>11</v>
      </c>
      <c r="B91" s="22" t="s">
        <v>12</v>
      </c>
      <c r="C91" s="22" t="s">
        <v>13</v>
      </c>
      <c r="D91" s="22" t="s">
        <v>11</v>
      </c>
      <c r="E91" s="22" t="s">
        <v>21</v>
      </c>
      <c r="F91" s="22" t="s">
        <v>11</v>
      </c>
      <c r="G91" s="22" t="s">
        <v>20</v>
      </c>
      <c r="H91" s="22" t="s">
        <v>11</v>
      </c>
      <c r="I91" s="22" t="s">
        <v>19</v>
      </c>
      <c r="J91" s="22" t="s">
        <v>12</v>
      </c>
      <c r="K91" s="22" t="s">
        <v>11</v>
      </c>
      <c r="L91" s="22" t="s">
        <v>13</v>
      </c>
      <c r="M91" s="22" t="s">
        <v>11</v>
      </c>
      <c r="N91" s="22" t="s">
        <v>11</v>
      </c>
      <c r="O91" s="22" t="s">
        <v>11</v>
      </c>
      <c r="P91" s="22" t="s">
        <v>11</v>
      </c>
      <c r="Q91" s="22" t="s">
        <v>11</v>
      </c>
      <c r="R91" s="100" t="s">
        <v>139</v>
      </c>
      <c r="S91" s="97" t="s">
        <v>34</v>
      </c>
      <c r="T91" s="26">
        <f>T92+T93</f>
        <v>150000</v>
      </c>
      <c r="U91" s="26"/>
      <c r="V91" s="26"/>
      <c r="W91" s="26"/>
      <c r="X91" s="26"/>
      <c r="Y91" s="26"/>
      <c r="Z91" s="26">
        <f>T91+U91+V91+W91+X91+Y91</f>
        <v>150000</v>
      </c>
      <c r="AA91" s="24">
        <v>2021</v>
      </c>
      <c r="AB91" s="18"/>
      <c r="AC91" s="49"/>
    </row>
    <row r="92" spans="1:32" ht="27.6" customHeight="1" x14ac:dyDescent="0.25">
      <c r="A92" s="22" t="s">
        <v>11</v>
      </c>
      <c r="B92" s="22" t="s">
        <v>12</v>
      </c>
      <c r="C92" s="22" t="s">
        <v>13</v>
      </c>
      <c r="D92" s="22" t="s">
        <v>11</v>
      </c>
      <c r="E92" s="22" t="s">
        <v>21</v>
      </c>
      <c r="F92" s="22" t="s">
        <v>11</v>
      </c>
      <c r="G92" s="22" t="s">
        <v>20</v>
      </c>
      <c r="H92" s="22" t="s">
        <v>11</v>
      </c>
      <c r="I92" s="22" t="s">
        <v>19</v>
      </c>
      <c r="J92" s="22" t="s">
        <v>12</v>
      </c>
      <c r="K92" s="22" t="s">
        <v>11</v>
      </c>
      <c r="L92" s="22" t="s">
        <v>13</v>
      </c>
      <c r="M92" s="22" t="s">
        <v>41</v>
      </c>
      <c r="N92" s="22" t="s">
        <v>11</v>
      </c>
      <c r="O92" s="22" t="s">
        <v>19</v>
      </c>
      <c r="P92" s="22" t="s">
        <v>18</v>
      </c>
      <c r="Q92" s="22" t="s">
        <v>12</v>
      </c>
      <c r="R92" s="101"/>
      <c r="S92" s="98"/>
      <c r="T92" s="25">
        <v>30000</v>
      </c>
      <c r="U92" s="25"/>
      <c r="V92" s="25"/>
      <c r="W92" s="25"/>
      <c r="X92" s="25"/>
      <c r="Y92" s="25"/>
      <c r="Z92" s="26">
        <f t="shared" ref="Z92:Z93" si="16">T92+U92+V92+W92+X92+Y92</f>
        <v>30000</v>
      </c>
      <c r="AA92" s="24">
        <v>2021</v>
      </c>
      <c r="AB92" s="18"/>
    </row>
    <row r="93" spans="1:32" ht="27.6" customHeight="1" x14ac:dyDescent="0.25">
      <c r="A93" s="22" t="s">
        <v>11</v>
      </c>
      <c r="B93" s="22" t="s">
        <v>12</v>
      </c>
      <c r="C93" s="22" t="s">
        <v>13</v>
      </c>
      <c r="D93" s="22" t="s">
        <v>11</v>
      </c>
      <c r="E93" s="22" t="s">
        <v>21</v>
      </c>
      <c r="F93" s="22" t="s">
        <v>11</v>
      </c>
      <c r="G93" s="22" t="s">
        <v>20</v>
      </c>
      <c r="H93" s="22" t="s">
        <v>11</v>
      </c>
      <c r="I93" s="22" t="s">
        <v>19</v>
      </c>
      <c r="J93" s="22" t="s">
        <v>12</v>
      </c>
      <c r="K93" s="22" t="s">
        <v>11</v>
      </c>
      <c r="L93" s="22" t="s">
        <v>13</v>
      </c>
      <c r="M93" s="22" t="s">
        <v>12</v>
      </c>
      <c r="N93" s="22" t="s">
        <v>11</v>
      </c>
      <c r="O93" s="22" t="s">
        <v>19</v>
      </c>
      <c r="P93" s="22" t="s">
        <v>18</v>
      </c>
      <c r="Q93" s="22" t="s">
        <v>12</v>
      </c>
      <c r="R93" s="102"/>
      <c r="S93" s="99"/>
      <c r="T93" s="25">
        <v>120000</v>
      </c>
      <c r="U93" s="25"/>
      <c r="V93" s="25"/>
      <c r="W93" s="25"/>
      <c r="X93" s="25"/>
      <c r="Y93" s="25"/>
      <c r="Z93" s="26">
        <f t="shared" si="16"/>
        <v>120000</v>
      </c>
      <c r="AA93" s="24">
        <v>2021</v>
      </c>
      <c r="AB93" s="18"/>
    </row>
    <row r="94" spans="1:32" ht="30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7" t="s">
        <v>135</v>
      </c>
      <c r="S94" s="6" t="s">
        <v>2</v>
      </c>
      <c r="T94" s="71">
        <v>3.7909999999999999</v>
      </c>
      <c r="U94" s="71"/>
      <c r="V94" s="71"/>
      <c r="W94" s="71"/>
      <c r="X94" s="71"/>
      <c r="Y94" s="71"/>
      <c r="Z94" s="72">
        <f>T94+U94+V94+W94+X94+Y94</f>
        <v>3.7909999999999999</v>
      </c>
      <c r="AA94" s="6">
        <v>2021</v>
      </c>
      <c r="AB94" s="69"/>
    </row>
    <row r="95" spans="1:32" ht="27.6" customHeight="1" x14ac:dyDescent="0.25">
      <c r="A95" s="22" t="s">
        <v>11</v>
      </c>
      <c r="B95" s="22" t="s">
        <v>12</v>
      </c>
      <c r="C95" s="22" t="s">
        <v>13</v>
      </c>
      <c r="D95" s="22" t="s">
        <v>11</v>
      </c>
      <c r="E95" s="22" t="s">
        <v>21</v>
      </c>
      <c r="F95" s="22" t="s">
        <v>11</v>
      </c>
      <c r="G95" s="22" t="s">
        <v>20</v>
      </c>
      <c r="H95" s="22" t="s">
        <v>11</v>
      </c>
      <c r="I95" s="22" t="s">
        <v>19</v>
      </c>
      <c r="J95" s="22" t="s">
        <v>12</v>
      </c>
      <c r="K95" s="22" t="s">
        <v>11</v>
      </c>
      <c r="L95" s="22" t="s">
        <v>13</v>
      </c>
      <c r="M95" s="22" t="s">
        <v>11</v>
      </c>
      <c r="N95" s="22" t="s">
        <v>11</v>
      </c>
      <c r="O95" s="22" t="s">
        <v>11</v>
      </c>
      <c r="P95" s="22" t="s">
        <v>11</v>
      </c>
      <c r="Q95" s="22" t="s">
        <v>11</v>
      </c>
      <c r="R95" s="100" t="s">
        <v>140</v>
      </c>
      <c r="S95" s="97" t="s">
        <v>34</v>
      </c>
      <c r="T95" s="26">
        <f>T96+T97</f>
        <v>103858.8</v>
      </c>
      <c r="U95" s="26"/>
      <c r="V95" s="26"/>
      <c r="W95" s="26"/>
      <c r="X95" s="26"/>
      <c r="Y95" s="26"/>
      <c r="Z95" s="26">
        <f>T95+U95+V95+W95+X95+Y95</f>
        <v>103858.8</v>
      </c>
      <c r="AA95" s="24">
        <v>2021</v>
      </c>
      <c r="AB95" s="18"/>
      <c r="AC95" s="49"/>
    </row>
    <row r="96" spans="1:32" ht="27.6" customHeight="1" x14ac:dyDescent="0.25">
      <c r="A96" s="22" t="s">
        <v>11</v>
      </c>
      <c r="B96" s="22" t="s">
        <v>12</v>
      </c>
      <c r="C96" s="22" t="s">
        <v>13</v>
      </c>
      <c r="D96" s="22" t="s">
        <v>11</v>
      </c>
      <c r="E96" s="22" t="s">
        <v>21</v>
      </c>
      <c r="F96" s="22" t="s">
        <v>11</v>
      </c>
      <c r="G96" s="22" t="s">
        <v>20</v>
      </c>
      <c r="H96" s="22" t="s">
        <v>11</v>
      </c>
      <c r="I96" s="22" t="s">
        <v>19</v>
      </c>
      <c r="J96" s="22" t="s">
        <v>12</v>
      </c>
      <c r="K96" s="22" t="s">
        <v>11</v>
      </c>
      <c r="L96" s="22" t="s">
        <v>13</v>
      </c>
      <c r="M96" s="22" t="s">
        <v>41</v>
      </c>
      <c r="N96" s="22" t="s">
        <v>11</v>
      </c>
      <c r="O96" s="22" t="s">
        <v>19</v>
      </c>
      <c r="P96" s="22" t="s">
        <v>18</v>
      </c>
      <c r="Q96" s="22" t="s">
        <v>12</v>
      </c>
      <c r="R96" s="101"/>
      <c r="S96" s="98"/>
      <c r="T96" s="25">
        <v>20771.8</v>
      </c>
      <c r="U96" s="25"/>
      <c r="V96" s="25"/>
      <c r="W96" s="25"/>
      <c r="X96" s="25"/>
      <c r="Y96" s="25"/>
      <c r="Z96" s="26">
        <f t="shared" ref="Z96:Z97" si="17">T96+U96+V96+W96+X96+Y96</f>
        <v>20771.8</v>
      </c>
      <c r="AA96" s="24">
        <v>2021</v>
      </c>
      <c r="AB96" s="18"/>
    </row>
    <row r="97" spans="1:29" ht="27.6" customHeight="1" x14ac:dyDescent="0.25">
      <c r="A97" s="22" t="s">
        <v>11</v>
      </c>
      <c r="B97" s="22" t="s">
        <v>12</v>
      </c>
      <c r="C97" s="22" t="s">
        <v>13</v>
      </c>
      <c r="D97" s="22" t="s">
        <v>11</v>
      </c>
      <c r="E97" s="22" t="s">
        <v>21</v>
      </c>
      <c r="F97" s="22" t="s">
        <v>11</v>
      </c>
      <c r="G97" s="22" t="s">
        <v>20</v>
      </c>
      <c r="H97" s="22" t="s">
        <v>11</v>
      </c>
      <c r="I97" s="22" t="s">
        <v>19</v>
      </c>
      <c r="J97" s="22" t="s">
        <v>12</v>
      </c>
      <c r="K97" s="22" t="s">
        <v>11</v>
      </c>
      <c r="L97" s="22" t="s">
        <v>13</v>
      </c>
      <c r="M97" s="22" t="s">
        <v>12</v>
      </c>
      <c r="N97" s="22" t="s">
        <v>11</v>
      </c>
      <c r="O97" s="22" t="s">
        <v>19</v>
      </c>
      <c r="P97" s="22" t="s">
        <v>18</v>
      </c>
      <c r="Q97" s="22" t="s">
        <v>12</v>
      </c>
      <c r="R97" s="102"/>
      <c r="S97" s="99"/>
      <c r="T97" s="25">
        <v>83087</v>
      </c>
      <c r="U97" s="25"/>
      <c r="V97" s="25"/>
      <c r="W97" s="25"/>
      <c r="X97" s="25"/>
      <c r="Y97" s="25"/>
      <c r="Z97" s="26">
        <f t="shared" si="17"/>
        <v>83087</v>
      </c>
      <c r="AA97" s="24">
        <v>2021</v>
      </c>
      <c r="AB97" s="18"/>
    </row>
    <row r="98" spans="1:29" ht="30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7" t="s">
        <v>135</v>
      </c>
      <c r="S98" s="6" t="s">
        <v>2</v>
      </c>
      <c r="T98" s="71">
        <v>1.6539999999999999</v>
      </c>
      <c r="U98" s="71"/>
      <c r="V98" s="71"/>
      <c r="W98" s="71"/>
      <c r="X98" s="71"/>
      <c r="Y98" s="71"/>
      <c r="Z98" s="72">
        <f>T98+U98+V98+W98+X98+Y98</f>
        <v>1.6539999999999999</v>
      </c>
      <c r="AA98" s="6">
        <v>2021</v>
      </c>
      <c r="AB98" s="69"/>
    </row>
    <row r="99" spans="1:29" ht="27.6" customHeight="1" x14ac:dyDescent="0.25">
      <c r="A99" s="22" t="s">
        <v>11</v>
      </c>
      <c r="B99" s="22" t="s">
        <v>12</v>
      </c>
      <c r="C99" s="22" t="s">
        <v>13</v>
      </c>
      <c r="D99" s="22" t="s">
        <v>11</v>
      </c>
      <c r="E99" s="22" t="s">
        <v>21</v>
      </c>
      <c r="F99" s="22" t="s">
        <v>11</v>
      </c>
      <c r="G99" s="22" t="s">
        <v>20</v>
      </c>
      <c r="H99" s="22" t="s">
        <v>11</v>
      </c>
      <c r="I99" s="22" t="s">
        <v>19</v>
      </c>
      <c r="J99" s="22" t="s">
        <v>12</v>
      </c>
      <c r="K99" s="22" t="s">
        <v>11</v>
      </c>
      <c r="L99" s="22" t="s">
        <v>13</v>
      </c>
      <c r="M99" s="22" t="s">
        <v>11</v>
      </c>
      <c r="N99" s="22" t="s">
        <v>11</v>
      </c>
      <c r="O99" s="22" t="s">
        <v>11</v>
      </c>
      <c r="P99" s="22" t="s">
        <v>11</v>
      </c>
      <c r="Q99" s="22" t="s">
        <v>11</v>
      </c>
      <c r="R99" s="100" t="s">
        <v>132</v>
      </c>
      <c r="S99" s="97" t="s">
        <v>34</v>
      </c>
      <c r="T99" s="26">
        <f>T100+T101</f>
        <v>13600</v>
      </c>
      <c r="U99" s="26"/>
      <c r="V99" s="26"/>
      <c r="W99" s="26"/>
      <c r="X99" s="26"/>
      <c r="Y99" s="26"/>
      <c r="Z99" s="26">
        <f>T99+U99+V99+W99+X99+Y99</f>
        <v>13600</v>
      </c>
      <c r="AA99" s="24">
        <v>2021</v>
      </c>
      <c r="AB99" s="18"/>
      <c r="AC99" s="49"/>
    </row>
    <row r="100" spans="1:29" ht="27.6" customHeight="1" x14ac:dyDescent="0.25">
      <c r="A100" s="22" t="s">
        <v>11</v>
      </c>
      <c r="B100" s="22" t="s">
        <v>12</v>
      </c>
      <c r="C100" s="22" t="s">
        <v>13</v>
      </c>
      <c r="D100" s="22" t="s">
        <v>11</v>
      </c>
      <c r="E100" s="22" t="s">
        <v>21</v>
      </c>
      <c r="F100" s="22" t="s">
        <v>11</v>
      </c>
      <c r="G100" s="22" t="s">
        <v>20</v>
      </c>
      <c r="H100" s="22" t="s">
        <v>11</v>
      </c>
      <c r="I100" s="22" t="s">
        <v>19</v>
      </c>
      <c r="J100" s="22" t="s">
        <v>12</v>
      </c>
      <c r="K100" s="22" t="s">
        <v>11</v>
      </c>
      <c r="L100" s="22" t="s">
        <v>13</v>
      </c>
      <c r="M100" s="22" t="s">
        <v>41</v>
      </c>
      <c r="N100" s="22" t="s">
        <v>11</v>
      </c>
      <c r="O100" s="22" t="s">
        <v>19</v>
      </c>
      <c r="P100" s="22" t="s">
        <v>18</v>
      </c>
      <c r="Q100" s="22" t="s">
        <v>12</v>
      </c>
      <c r="R100" s="101"/>
      <c r="S100" s="98"/>
      <c r="T100" s="25">
        <v>2720</v>
      </c>
      <c r="U100" s="25"/>
      <c r="V100" s="25"/>
      <c r="W100" s="25"/>
      <c r="X100" s="25"/>
      <c r="Y100" s="25"/>
      <c r="Z100" s="26">
        <f t="shared" ref="Z100:Z101" si="18">T100+U100+V100+W100+X100+Y100</f>
        <v>2720</v>
      </c>
      <c r="AA100" s="24">
        <v>2021</v>
      </c>
      <c r="AB100" s="18"/>
    </row>
    <row r="101" spans="1:29" ht="27.6" customHeight="1" x14ac:dyDescent="0.25">
      <c r="A101" s="22" t="s">
        <v>11</v>
      </c>
      <c r="B101" s="22" t="s">
        <v>12</v>
      </c>
      <c r="C101" s="22" t="s">
        <v>13</v>
      </c>
      <c r="D101" s="22" t="s">
        <v>11</v>
      </c>
      <c r="E101" s="22" t="s">
        <v>21</v>
      </c>
      <c r="F101" s="22" t="s">
        <v>11</v>
      </c>
      <c r="G101" s="22" t="s">
        <v>20</v>
      </c>
      <c r="H101" s="22" t="s">
        <v>11</v>
      </c>
      <c r="I101" s="22" t="s">
        <v>19</v>
      </c>
      <c r="J101" s="22" t="s">
        <v>12</v>
      </c>
      <c r="K101" s="22" t="s">
        <v>11</v>
      </c>
      <c r="L101" s="22" t="s">
        <v>13</v>
      </c>
      <c r="M101" s="22" t="s">
        <v>12</v>
      </c>
      <c r="N101" s="22" t="s">
        <v>11</v>
      </c>
      <c r="O101" s="22" t="s">
        <v>19</v>
      </c>
      <c r="P101" s="22" t="s">
        <v>18</v>
      </c>
      <c r="Q101" s="22" t="s">
        <v>12</v>
      </c>
      <c r="R101" s="102"/>
      <c r="S101" s="99"/>
      <c r="T101" s="25">
        <v>10880</v>
      </c>
      <c r="U101" s="25"/>
      <c r="V101" s="25"/>
      <c r="W101" s="25"/>
      <c r="X101" s="25"/>
      <c r="Y101" s="25"/>
      <c r="Z101" s="26">
        <f t="shared" si="18"/>
        <v>10880</v>
      </c>
      <c r="AA101" s="24">
        <v>2021</v>
      </c>
      <c r="AB101" s="18"/>
    </row>
    <row r="102" spans="1:29" ht="30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7" t="s">
        <v>67</v>
      </c>
      <c r="S102" s="6" t="s">
        <v>40</v>
      </c>
      <c r="T102" s="5">
        <v>1.9</v>
      </c>
      <c r="U102" s="5"/>
      <c r="V102" s="5"/>
      <c r="W102" s="5"/>
      <c r="X102" s="5"/>
      <c r="Y102" s="5"/>
      <c r="Z102" s="3">
        <f>T102+U102+V102+W102+X102+Y102</f>
        <v>1.9</v>
      </c>
      <c r="AA102" s="6">
        <v>2021</v>
      </c>
      <c r="AB102" s="69"/>
    </row>
    <row r="103" spans="1:29" ht="27.6" customHeight="1" x14ac:dyDescent="0.25">
      <c r="A103" s="22" t="s">
        <v>11</v>
      </c>
      <c r="B103" s="22" t="s">
        <v>12</v>
      </c>
      <c r="C103" s="22" t="s">
        <v>13</v>
      </c>
      <c r="D103" s="22" t="s">
        <v>11</v>
      </c>
      <c r="E103" s="22" t="s">
        <v>21</v>
      </c>
      <c r="F103" s="22" t="s">
        <v>11</v>
      </c>
      <c r="G103" s="22" t="s">
        <v>20</v>
      </c>
      <c r="H103" s="22" t="s">
        <v>11</v>
      </c>
      <c r="I103" s="22" t="s">
        <v>19</v>
      </c>
      <c r="J103" s="22" t="s">
        <v>12</v>
      </c>
      <c r="K103" s="22" t="s">
        <v>11</v>
      </c>
      <c r="L103" s="22" t="s">
        <v>13</v>
      </c>
      <c r="M103" s="22" t="s">
        <v>11</v>
      </c>
      <c r="N103" s="22" t="s">
        <v>11</v>
      </c>
      <c r="O103" s="22" t="s">
        <v>11</v>
      </c>
      <c r="P103" s="22" t="s">
        <v>11</v>
      </c>
      <c r="Q103" s="22" t="s">
        <v>11</v>
      </c>
      <c r="R103" s="100" t="s">
        <v>144</v>
      </c>
      <c r="S103" s="97" t="s">
        <v>34</v>
      </c>
      <c r="T103" s="26">
        <f>T104+T105</f>
        <v>4500</v>
      </c>
      <c r="U103" s="26"/>
      <c r="V103" s="26"/>
      <c r="W103" s="26"/>
      <c r="X103" s="26"/>
      <c r="Y103" s="26"/>
      <c r="Z103" s="26">
        <f>T103+U103+V103+W103+X103+Y103</f>
        <v>4500</v>
      </c>
      <c r="AA103" s="24">
        <v>2021</v>
      </c>
      <c r="AB103" s="18"/>
      <c r="AC103" s="49"/>
    </row>
    <row r="104" spans="1:29" ht="27.6" customHeight="1" x14ac:dyDescent="0.25">
      <c r="A104" s="22" t="s">
        <v>11</v>
      </c>
      <c r="B104" s="22" t="s">
        <v>12</v>
      </c>
      <c r="C104" s="22" t="s">
        <v>13</v>
      </c>
      <c r="D104" s="22" t="s">
        <v>11</v>
      </c>
      <c r="E104" s="22" t="s">
        <v>21</v>
      </c>
      <c r="F104" s="22" t="s">
        <v>11</v>
      </c>
      <c r="G104" s="22" t="s">
        <v>20</v>
      </c>
      <c r="H104" s="22" t="s">
        <v>11</v>
      </c>
      <c r="I104" s="22" t="s">
        <v>19</v>
      </c>
      <c r="J104" s="22" t="s">
        <v>12</v>
      </c>
      <c r="K104" s="22" t="s">
        <v>11</v>
      </c>
      <c r="L104" s="22" t="s">
        <v>13</v>
      </c>
      <c r="M104" s="22" t="s">
        <v>41</v>
      </c>
      <c r="N104" s="22" t="s">
        <v>11</v>
      </c>
      <c r="O104" s="22" t="s">
        <v>19</v>
      </c>
      <c r="P104" s="22" t="s">
        <v>18</v>
      </c>
      <c r="Q104" s="22" t="s">
        <v>12</v>
      </c>
      <c r="R104" s="101"/>
      <c r="S104" s="98"/>
      <c r="T104" s="25">
        <v>900</v>
      </c>
      <c r="U104" s="25"/>
      <c r="V104" s="25"/>
      <c r="W104" s="25"/>
      <c r="X104" s="25"/>
      <c r="Y104" s="25"/>
      <c r="Z104" s="26">
        <f t="shared" ref="Z104:Z105" si="19">T104+U104+V104+W104+X104+Y104</f>
        <v>900</v>
      </c>
      <c r="AA104" s="24">
        <v>2021</v>
      </c>
      <c r="AB104" s="18"/>
    </row>
    <row r="105" spans="1:29" ht="27.6" customHeight="1" x14ac:dyDescent="0.25">
      <c r="A105" s="22" t="s">
        <v>11</v>
      </c>
      <c r="B105" s="22" t="s">
        <v>12</v>
      </c>
      <c r="C105" s="22" t="s">
        <v>13</v>
      </c>
      <c r="D105" s="22" t="s">
        <v>11</v>
      </c>
      <c r="E105" s="22" t="s">
        <v>21</v>
      </c>
      <c r="F105" s="22" t="s">
        <v>11</v>
      </c>
      <c r="G105" s="22" t="s">
        <v>20</v>
      </c>
      <c r="H105" s="22" t="s">
        <v>11</v>
      </c>
      <c r="I105" s="22" t="s">
        <v>19</v>
      </c>
      <c r="J105" s="22" t="s">
        <v>12</v>
      </c>
      <c r="K105" s="22" t="s">
        <v>11</v>
      </c>
      <c r="L105" s="22" t="s">
        <v>13</v>
      </c>
      <c r="M105" s="22" t="s">
        <v>12</v>
      </c>
      <c r="N105" s="22" t="s">
        <v>11</v>
      </c>
      <c r="O105" s="22" t="s">
        <v>19</v>
      </c>
      <c r="P105" s="22" t="s">
        <v>18</v>
      </c>
      <c r="Q105" s="22" t="s">
        <v>12</v>
      </c>
      <c r="R105" s="102"/>
      <c r="S105" s="99"/>
      <c r="T105" s="25">
        <v>3600</v>
      </c>
      <c r="U105" s="25"/>
      <c r="V105" s="25"/>
      <c r="W105" s="25"/>
      <c r="X105" s="25"/>
      <c r="Y105" s="25"/>
      <c r="Z105" s="26">
        <f t="shared" si="19"/>
        <v>3600</v>
      </c>
      <c r="AA105" s="24">
        <v>2021</v>
      </c>
      <c r="AB105" s="18"/>
    </row>
    <row r="106" spans="1:29" ht="30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7" t="s">
        <v>67</v>
      </c>
      <c r="S106" s="6" t="s">
        <v>40</v>
      </c>
      <c r="T106" s="5">
        <v>0.5</v>
      </c>
      <c r="U106" s="5"/>
      <c r="V106" s="5"/>
      <c r="W106" s="5"/>
      <c r="X106" s="5"/>
      <c r="Y106" s="5"/>
      <c r="Z106" s="3">
        <f>T106+U106+V106+W106+X106+Y106</f>
        <v>0.5</v>
      </c>
      <c r="AA106" s="6">
        <v>2021</v>
      </c>
      <c r="AB106" s="69"/>
    </row>
    <row r="107" spans="1:29" ht="27.6" customHeight="1" x14ac:dyDescent="0.25">
      <c r="A107" s="22" t="s">
        <v>11</v>
      </c>
      <c r="B107" s="22" t="s">
        <v>12</v>
      </c>
      <c r="C107" s="22" t="s">
        <v>13</v>
      </c>
      <c r="D107" s="22" t="s">
        <v>11</v>
      </c>
      <c r="E107" s="22" t="s">
        <v>21</v>
      </c>
      <c r="F107" s="22" t="s">
        <v>11</v>
      </c>
      <c r="G107" s="22" t="s">
        <v>20</v>
      </c>
      <c r="H107" s="22" t="s">
        <v>11</v>
      </c>
      <c r="I107" s="22" t="s">
        <v>19</v>
      </c>
      <c r="J107" s="22" t="s">
        <v>12</v>
      </c>
      <c r="K107" s="22" t="s">
        <v>11</v>
      </c>
      <c r="L107" s="22" t="s">
        <v>13</v>
      </c>
      <c r="M107" s="22" t="s">
        <v>11</v>
      </c>
      <c r="N107" s="22" t="s">
        <v>11</v>
      </c>
      <c r="O107" s="22" t="s">
        <v>11</v>
      </c>
      <c r="P107" s="22" t="s">
        <v>11</v>
      </c>
      <c r="Q107" s="22" t="s">
        <v>11</v>
      </c>
      <c r="R107" s="100" t="s">
        <v>141</v>
      </c>
      <c r="S107" s="97" t="s">
        <v>34</v>
      </c>
      <c r="T107" s="26">
        <f>T108+T109</f>
        <v>31442.9</v>
      </c>
      <c r="U107" s="26"/>
      <c r="V107" s="26"/>
      <c r="W107" s="26"/>
      <c r="X107" s="26"/>
      <c r="Y107" s="26"/>
      <c r="Z107" s="26">
        <f>T107+U107+V107+W107+X107+Y107</f>
        <v>31442.9</v>
      </c>
      <c r="AA107" s="24">
        <v>2021</v>
      </c>
      <c r="AB107" s="18"/>
      <c r="AC107" s="49"/>
    </row>
    <row r="108" spans="1:29" ht="27.6" customHeight="1" x14ac:dyDescent="0.25">
      <c r="A108" s="22" t="s">
        <v>11</v>
      </c>
      <c r="B108" s="22" t="s">
        <v>12</v>
      </c>
      <c r="C108" s="22" t="s">
        <v>13</v>
      </c>
      <c r="D108" s="22" t="s">
        <v>11</v>
      </c>
      <c r="E108" s="22" t="s">
        <v>21</v>
      </c>
      <c r="F108" s="22" t="s">
        <v>11</v>
      </c>
      <c r="G108" s="22" t="s">
        <v>20</v>
      </c>
      <c r="H108" s="22" t="s">
        <v>11</v>
      </c>
      <c r="I108" s="22" t="s">
        <v>19</v>
      </c>
      <c r="J108" s="22" t="s">
        <v>12</v>
      </c>
      <c r="K108" s="22" t="s">
        <v>11</v>
      </c>
      <c r="L108" s="22" t="s">
        <v>13</v>
      </c>
      <c r="M108" s="22" t="s">
        <v>41</v>
      </c>
      <c r="N108" s="22" t="s">
        <v>11</v>
      </c>
      <c r="O108" s="22" t="s">
        <v>19</v>
      </c>
      <c r="P108" s="22" t="s">
        <v>18</v>
      </c>
      <c r="Q108" s="22" t="s">
        <v>12</v>
      </c>
      <c r="R108" s="101"/>
      <c r="S108" s="98"/>
      <c r="T108" s="25">
        <v>6288.6</v>
      </c>
      <c r="U108" s="25"/>
      <c r="V108" s="25"/>
      <c r="W108" s="25"/>
      <c r="X108" s="25"/>
      <c r="Y108" s="25"/>
      <c r="Z108" s="26">
        <f t="shared" ref="Z108:Z109" si="20">T108+U108+V108+W108+X108+Y108</f>
        <v>6288.6</v>
      </c>
      <c r="AA108" s="24">
        <v>2021</v>
      </c>
      <c r="AB108" s="18"/>
    </row>
    <row r="109" spans="1:29" ht="27.6" customHeight="1" x14ac:dyDescent="0.25">
      <c r="A109" s="22" t="s">
        <v>11</v>
      </c>
      <c r="B109" s="22" t="s">
        <v>12</v>
      </c>
      <c r="C109" s="22" t="s">
        <v>13</v>
      </c>
      <c r="D109" s="22" t="s">
        <v>11</v>
      </c>
      <c r="E109" s="22" t="s">
        <v>21</v>
      </c>
      <c r="F109" s="22" t="s">
        <v>11</v>
      </c>
      <c r="G109" s="22" t="s">
        <v>20</v>
      </c>
      <c r="H109" s="22" t="s">
        <v>11</v>
      </c>
      <c r="I109" s="22" t="s">
        <v>19</v>
      </c>
      <c r="J109" s="22" t="s">
        <v>12</v>
      </c>
      <c r="K109" s="22" t="s">
        <v>11</v>
      </c>
      <c r="L109" s="22" t="s">
        <v>13</v>
      </c>
      <c r="M109" s="22" t="s">
        <v>12</v>
      </c>
      <c r="N109" s="22" t="s">
        <v>11</v>
      </c>
      <c r="O109" s="22" t="s">
        <v>19</v>
      </c>
      <c r="P109" s="22" t="s">
        <v>18</v>
      </c>
      <c r="Q109" s="22" t="s">
        <v>12</v>
      </c>
      <c r="R109" s="102"/>
      <c r="S109" s="99"/>
      <c r="T109" s="25">
        <v>25154.3</v>
      </c>
      <c r="U109" s="25"/>
      <c r="V109" s="25"/>
      <c r="W109" s="25"/>
      <c r="X109" s="25"/>
      <c r="Y109" s="25"/>
      <c r="Z109" s="26">
        <f t="shared" si="20"/>
        <v>25154.3</v>
      </c>
      <c r="AA109" s="24">
        <v>2021</v>
      </c>
      <c r="AB109" s="18"/>
    </row>
    <row r="110" spans="1:29" ht="30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7" t="s">
        <v>67</v>
      </c>
      <c r="S110" s="6" t="s">
        <v>40</v>
      </c>
      <c r="T110" s="5">
        <v>4.3</v>
      </c>
      <c r="U110" s="5"/>
      <c r="V110" s="5"/>
      <c r="W110" s="5"/>
      <c r="X110" s="5"/>
      <c r="Y110" s="5"/>
      <c r="Z110" s="3">
        <f>T110+U110+V110+W110+X110+Y110</f>
        <v>4.3</v>
      </c>
      <c r="AA110" s="6">
        <v>2021</v>
      </c>
      <c r="AB110" s="69"/>
    </row>
    <row r="111" spans="1:29" ht="27.6" customHeight="1" x14ac:dyDescent="0.25">
      <c r="A111" s="22" t="s">
        <v>11</v>
      </c>
      <c r="B111" s="22" t="s">
        <v>12</v>
      </c>
      <c r="C111" s="22" t="s">
        <v>13</v>
      </c>
      <c r="D111" s="22" t="s">
        <v>11</v>
      </c>
      <c r="E111" s="22" t="s">
        <v>21</v>
      </c>
      <c r="F111" s="22" t="s">
        <v>11</v>
      </c>
      <c r="G111" s="22" t="s">
        <v>20</v>
      </c>
      <c r="H111" s="22" t="s">
        <v>11</v>
      </c>
      <c r="I111" s="22" t="s">
        <v>19</v>
      </c>
      <c r="J111" s="22" t="s">
        <v>12</v>
      </c>
      <c r="K111" s="22" t="s">
        <v>11</v>
      </c>
      <c r="L111" s="22" t="s">
        <v>13</v>
      </c>
      <c r="M111" s="22" t="s">
        <v>11</v>
      </c>
      <c r="N111" s="22" t="s">
        <v>11</v>
      </c>
      <c r="O111" s="22" t="s">
        <v>11</v>
      </c>
      <c r="P111" s="22" t="s">
        <v>11</v>
      </c>
      <c r="Q111" s="22" t="s">
        <v>11</v>
      </c>
      <c r="R111" s="100" t="s">
        <v>145</v>
      </c>
      <c r="S111" s="97" t="s">
        <v>34</v>
      </c>
      <c r="T111" s="26">
        <f>T112+T113</f>
        <v>3144.4</v>
      </c>
      <c r="U111" s="26"/>
      <c r="V111" s="26"/>
      <c r="W111" s="26"/>
      <c r="X111" s="26"/>
      <c r="Y111" s="26"/>
      <c r="Z111" s="26">
        <f>T111+U111+V111+W111+X111+Y111</f>
        <v>3144.4</v>
      </c>
      <c r="AA111" s="24">
        <v>2021</v>
      </c>
      <c r="AB111" s="18"/>
      <c r="AC111" s="49"/>
    </row>
    <row r="112" spans="1:29" ht="27.6" customHeight="1" x14ac:dyDescent="0.25">
      <c r="A112" s="22" t="s">
        <v>11</v>
      </c>
      <c r="B112" s="22" t="s">
        <v>12</v>
      </c>
      <c r="C112" s="22" t="s">
        <v>13</v>
      </c>
      <c r="D112" s="22" t="s">
        <v>11</v>
      </c>
      <c r="E112" s="22" t="s">
        <v>21</v>
      </c>
      <c r="F112" s="22" t="s">
        <v>11</v>
      </c>
      <c r="G112" s="22" t="s">
        <v>20</v>
      </c>
      <c r="H112" s="22" t="s">
        <v>11</v>
      </c>
      <c r="I112" s="22" t="s">
        <v>19</v>
      </c>
      <c r="J112" s="22" t="s">
        <v>12</v>
      </c>
      <c r="K112" s="22" t="s">
        <v>11</v>
      </c>
      <c r="L112" s="22" t="s">
        <v>13</v>
      </c>
      <c r="M112" s="22" t="s">
        <v>41</v>
      </c>
      <c r="N112" s="22" t="s">
        <v>11</v>
      </c>
      <c r="O112" s="22" t="s">
        <v>19</v>
      </c>
      <c r="P112" s="22" t="s">
        <v>18</v>
      </c>
      <c r="Q112" s="22" t="s">
        <v>12</v>
      </c>
      <c r="R112" s="101"/>
      <c r="S112" s="98"/>
      <c r="T112" s="25">
        <v>628.9</v>
      </c>
      <c r="U112" s="25"/>
      <c r="V112" s="25"/>
      <c r="W112" s="25"/>
      <c r="X112" s="25"/>
      <c r="Y112" s="25"/>
      <c r="Z112" s="26">
        <f t="shared" ref="Z112:Z113" si="21">T112+U112+V112+W112+X112+Y112</f>
        <v>628.9</v>
      </c>
      <c r="AA112" s="24">
        <v>2021</v>
      </c>
      <c r="AB112" s="18"/>
    </row>
    <row r="113" spans="1:31" ht="27.6" customHeight="1" x14ac:dyDescent="0.25">
      <c r="A113" s="22" t="s">
        <v>11</v>
      </c>
      <c r="B113" s="22" t="s">
        <v>12</v>
      </c>
      <c r="C113" s="22" t="s">
        <v>13</v>
      </c>
      <c r="D113" s="22" t="s">
        <v>11</v>
      </c>
      <c r="E113" s="22" t="s">
        <v>21</v>
      </c>
      <c r="F113" s="22" t="s">
        <v>11</v>
      </c>
      <c r="G113" s="22" t="s">
        <v>20</v>
      </c>
      <c r="H113" s="22" t="s">
        <v>11</v>
      </c>
      <c r="I113" s="22" t="s">
        <v>19</v>
      </c>
      <c r="J113" s="22" t="s">
        <v>12</v>
      </c>
      <c r="K113" s="22" t="s">
        <v>11</v>
      </c>
      <c r="L113" s="22" t="s">
        <v>13</v>
      </c>
      <c r="M113" s="22" t="s">
        <v>12</v>
      </c>
      <c r="N113" s="22" t="s">
        <v>11</v>
      </c>
      <c r="O113" s="22" t="s">
        <v>19</v>
      </c>
      <c r="P113" s="22" t="s">
        <v>18</v>
      </c>
      <c r="Q113" s="22" t="s">
        <v>12</v>
      </c>
      <c r="R113" s="102"/>
      <c r="S113" s="99"/>
      <c r="T113" s="25">
        <v>2515.5</v>
      </c>
      <c r="U113" s="25"/>
      <c r="V113" s="25"/>
      <c r="W113" s="25"/>
      <c r="X113" s="25"/>
      <c r="Y113" s="25"/>
      <c r="Z113" s="26">
        <f t="shared" si="21"/>
        <v>2515.5</v>
      </c>
      <c r="AA113" s="24">
        <v>2021</v>
      </c>
      <c r="AB113" s="18"/>
    </row>
    <row r="114" spans="1:31" ht="30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7" t="s">
        <v>133</v>
      </c>
      <c r="S114" s="6" t="s">
        <v>2</v>
      </c>
      <c r="T114" s="5">
        <v>2.1</v>
      </c>
      <c r="U114" s="5"/>
      <c r="V114" s="5"/>
      <c r="W114" s="5"/>
      <c r="X114" s="5"/>
      <c r="Y114" s="5"/>
      <c r="Z114" s="3">
        <f>T114+U114+V114+W114+X114+Y114</f>
        <v>2.1</v>
      </c>
      <c r="AA114" s="6">
        <v>2021</v>
      </c>
      <c r="AB114" s="69"/>
    </row>
    <row r="115" spans="1:31" s="17" customFormat="1" ht="26.45" customHeight="1" x14ac:dyDescent="0.25">
      <c r="A115" s="22" t="s">
        <v>11</v>
      </c>
      <c r="B115" s="22" t="s">
        <v>12</v>
      </c>
      <c r="C115" s="22" t="s">
        <v>13</v>
      </c>
      <c r="D115" s="22" t="s">
        <v>11</v>
      </c>
      <c r="E115" s="22" t="s">
        <v>21</v>
      </c>
      <c r="F115" s="22" t="s">
        <v>11</v>
      </c>
      <c r="G115" s="22" t="s">
        <v>20</v>
      </c>
      <c r="H115" s="22" t="s">
        <v>11</v>
      </c>
      <c r="I115" s="22" t="s">
        <v>19</v>
      </c>
      <c r="J115" s="22" t="s">
        <v>12</v>
      </c>
      <c r="K115" s="22" t="s">
        <v>11</v>
      </c>
      <c r="L115" s="22" t="s">
        <v>13</v>
      </c>
      <c r="M115" s="22" t="s">
        <v>11</v>
      </c>
      <c r="N115" s="22" t="s">
        <v>11</v>
      </c>
      <c r="O115" s="22" t="s">
        <v>11</v>
      </c>
      <c r="P115" s="22" t="s">
        <v>11</v>
      </c>
      <c r="Q115" s="22" t="s">
        <v>11</v>
      </c>
      <c r="R115" s="94" t="s">
        <v>150</v>
      </c>
      <c r="S115" s="97" t="s">
        <v>34</v>
      </c>
      <c r="T115" s="26"/>
      <c r="U115" s="26">
        <f>U116+U117</f>
        <v>32980</v>
      </c>
      <c r="V115" s="26"/>
      <c r="W115" s="56"/>
      <c r="X115" s="56"/>
      <c r="Y115" s="26"/>
      <c r="Z115" s="26">
        <f>Z116+Z117</f>
        <v>32980</v>
      </c>
      <c r="AA115" s="24">
        <v>2022</v>
      </c>
      <c r="AB115" s="73"/>
      <c r="AC115" s="74"/>
      <c r="AD115" s="75"/>
      <c r="AE115" s="76"/>
    </row>
    <row r="116" spans="1:31" s="17" customFormat="1" ht="26.45" customHeight="1" x14ac:dyDescent="0.25">
      <c r="A116" s="22" t="s">
        <v>11</v>
      </c>
      <c r="B116" s="22" t="s">
        <v>12</v>
      </c>
      <c r="C116" s="22" t="s">
        <v>13</v>
      </c>
      <c r="D116" s="22" t="s">
        <v>11</v>
      </c>
      <c r="E116" s="22" t="s">
        <v>21</v>
      </c>
      <c r="F116" s="22" t="s">
        <v>11</v>
      </c>
      <c r="G116" s="22" t="s">
        <v>20</v>
      </c>
      <c r="H116" s="22" t="s">
        <v>11</v>
      </c>
      <c r="I116" s="22" t="s">
        <v>19</v>
      </c>
      <c r="J116" s="22" t="s">
        <v>12</v>
      </c>
      <c r="K116" s="22" t="s">
        <v>11</v>
      </c>
      <c r="L116" s="22" t="s">
        <v>13</v>
      </c>
      <c r="M116" s="22" t="s">
        <v>41</v>
      </c>
      <c r="N116" s="22" t="s">
        <v>11</v>
      </c>
      <c r="O116" s="22" t="s">
        <v>19</v>
      </c>
      <c r="P116" s="22" t="s">
        <v>18</v>
      </c>
      <c r="Q116" s="22" t="s">
        <v>11</v>
      </c>
      <c r="R116" s="95"/>
      <c r="S116" s="98"/>
      <c r="T116" s="26"/>
      <c r="U116" s="25">
        <v>6596</v>
      </c>
      <c r="V116" s="25"/>
      <c r="W116" s="25"/>
      <c r="X116" s="25"/>
      <c r="Y116" s="26"/>
      <c r="Z116" s="26">
        <f>U116+V116</f>
        <v>6596</v>
      </c>
      <c r="AA116" s="24">
        <v>2022</v>
      </c>
      <c r="AB116" s="73"/>
      <c r="AC116" s="74"/>
      <c r="AD116" s="75"/>
      <c r="AE116" s="76"/>
    </row>
    <row r="117" spans="1:31" s="17" customFormat="1" ht="27" customHeight="1" x14ac:dyDescent="0.25">
      <c r="A117" s="22" t="s">
        <v>11</v>
      </c>
      <c r="B117" s="22" t="s">
        <v>12</v>
      </c>
      <c r="C117" s="22" t="s">
        <v>13</v>
      </c>
      <c r="D117" s="22" t="s">
        <v>11</v>
      </c>
      <c r="E117" s="22" t="s">
        <v>21</v>
      </c>
      <c r="F117" s="22" t="s">
        <v>11</v>
      </c>
      <c r="G117" s="22" t="s">
        <v>20</v>
      </c>
      <c r="H117" s="22" t="s">
        <v>11</v>
      </c>
      <c r="I117" s="22" t="s">
        <v>19</v>
      </c>
      <c r="J117" s="22" t="s">
        <v>12</v>
      </c>
      <c r="K117" s="22" t="s">
        <v>11</v>
      </c>
      <c r="L117" s="22" t="s">
        <v>13</v>
      </c>
      <c r="M117" s="22" t="s">
        <v>12</v>
      </c>
      <c r="N117" s="22" t="s">
        <v>11</v>
      </c>
      <c r="O117" s="22" t="s">
        <v>19</v>
      </c>
      <c r="P117" s="22" t="s">
        <v>18</v>
      </c>
      <c r="Q117" s="22" t="s">
        <v>11</v>
      </c>
      <c r="R117" s="96"/>
      <c r="S117" s="99"/>
      <c r="T117" s="26"/>
      <c r="U117" s="25">
        <v>26384</v>
      </c>
      <c r="V117" s="56"/>
      <c r="W117" s="56"/>
      <c r="X117" s="56"/>
      <c r="Y117" s="26"/>
      <c r="Z117" s="26">
        <f>U117+V117</f>
        <v>26384</v>
      </c>
      <c r="AA117" s="24">
        <v>2022</v>
      </c>
      <c r="AB117" s="73"/>
      <c r="AC117" s="74"/>
      <c r="AD117" s="75"/>
      <c r="AE117" s="76"/>
    </row>
    <row r="118" spans="1:31" ht="63" customHeight="1" x14ac:dyDescent="0.25">
      <c r="A118" s="45"/>
      <c r="B118" s="45"/>
      <c r="C118" s="45"/>
      <c r="D118" s="45" t="s">
        <v>11</v>
      </c>
      <c r="E118" s="45" t="s">
        <v>21</v>
      </c>
      <c r="F118" s="45" t="s">
        <v>11</v>
      </c>
      <c r="G118" s="45" t="s">
        <v>20</v>
      </c>
      <c r="H118" s="45" t="s">
        <v>11</v>
      </c>
      <c r="I118" s="45" t="s">
        <v>19</v>
      </c>
      <c r="J118" s="45" t="s">
        <v>12</v>
      </c>
      <c r="K118" s="45" t="s">
        <v>11</v>
      </c>
      <c r="L118" s="45" t="s">
        <v>22</v>
      </c>
      <c r="M118" s="45" t="s">
        <v>11</v>
      </c>
      <c r="N118" s="45" t="s">
        <v>11</v>
      </c>
      <c r="O118" s="45" t="s">
        <v>11</v>
      </c>
      <c r="P118" s="45" t="s">
        <v>11</v>
      </c>
      <c r="Q118" s="45" t="s">
        <v>11</v>
      </c>
      <c r="R118" s="46" t="s">
        <v>24</v>
      </c>
      <c r="S118" s="47" t="s">
        <v>34</v>
      </c>
      <c r="T118" s="48">
        <f>T121+T126+T129+T144+T146+T148</f>
        <v>513766.89999999997</v>
      </c>
      <c r="U118" s="48">
        <f t="shared" ref="U118:Y118" si="22">U121+U126+U129+U144+U146</f>
        <v>598675.80000000005</v>
      </c>
      <c r="V118" s="48">
        <f t="shared" si="22"/>
        <v>348009.1</v>
      </c>
      <c r="W118" s="48">
        <f t="shared" si="22"/>
        <v>413168.69999999995</v>
      </c>
      <c r="X118" s="48">
        <f t="shared" si="22"/>
        <v>413168.69999999995</v>
      </c>
      <c r="Y118" s="48">
        <f t="shared" si="22"/>
        <v>413168.69999999995</v>
      </c>
      <c r="Z118" s="48">
        <f>Z121+Z126+Z129+Z144+Z146+Z148</f>
        <v>2699957.9</v>
      </c>
      <c r="AA118" s="47">
        <v>2026</v>
      </c>
    </row>
    <row r="119" spans="1:31" ht="44.25" x14ac:dyDescent="0.25">
      <c r="A119" s="14"/>
      <c r="B119" s="14"/>
      <c r="C119" s="14"/>
      <c r="D119" s="14"/>
      <c r="E119" s="14"/>
      <c r="F119" s="14"/>
      <c r="G119" s="14"/>
      <c r="H119" s="14"/>
      <c r="I119" s="15"/>
      <c r="J119" s="14"/>
      <c r="K119" s="14"/>
      <c r="L119" s="14"/>
      <c r="M119" s="14"/>
      <c r="N119" s="14"/>
      <c r="O119" s="14"/>
      <c r="P119" s="14"/>
      <c r="Q119" s="14"/>
      <c r="R119" s="13" t="s">
        <v>89</v>
      </c>
      <c r="S119" s="6" t="s">
        <v>35</v>
      </c>
      <c r="T119" s="5">
        <f>T122</f>
        <v>7561.2</v>
      </c>
      <c r="U119" s="5">
        <f t="shared" ref="U119:Z119" si="23">U122</f>
        <v>7561.2</v>
      </c>
      <c r="V119" s="5">
        <f t="shared" si="23"/>
        <v>7561.2</v>
      </c>
      <c r="W119" s="5">
        <f t="shared" si="23"/>
        <v>7561.2</v>
      </c>
      <c r="X119" s="5">
        <f t="shared" si="23"/>
        <v>7561.2</v>
      </c>
      <c r="Y119" s="5">
        <f t="shared" si="23"/>
        <v>7561.2</v>
      </c>
      <c r="Z119" s="3">
        <f t="shared" si="23"/>
        <v>7561.2</v>
      </c>
      <c r="AA119" s="6">
        <v>2026</v>
      </c>
    </row>
    <row r="120" spans="1:31" ht="60" x14ac:dyDescent="0.25">
      <c r="A120" s="14"/>
      <c r="B120" s="14"/>
      <c r="C120" s="14"/>
      <c r="D120" s="14"/>
      <c r="E120" s="14"/>
      <c r="F120" s="14"/>
      <c r="G120" s="14"/>
      <c r="H120" s="14"/>
      <c r="I120" s="15"/>
      <c r="J120" s="14"/>
      <c r="K120" s="14"/>
      <c r="L120" s="14"/>
      <c r="M120" s="14"/>
      <c r="N120" s="14"/>
      <c r="O120" s="14"/>
      <c r="P120" s="14"/>
      <c r="Q120" s="14"/>
      <c r="R120" s="7" t="s">
        <v>90</v>
      </c>
      <c r="S120" s="6" t="s">
        <v>32</v>
      </c>
      <c r="T120" s="9">
        <f>T124</f>
        <v>2300</v>
      </c>
      <c r="U120" s="9">
        <f t="shared" ref="U120:Z120" si="24">U124</f>
        <v>2300</v>
      </c>
      <c r="V120" s="9">
        <f t="shared" si="24"/>
        <v>2300</v>
      </c>
      <c r="W120" s="9">
        <f t="shared" si="24"/>
        <v>2300</v>
      </c>
      <c r="X120" s="9">
        <f t="shared" si="24"/>
        <v>2300</v>
      </c>
      <c r="Y120" s="9">
        <f t="shared" si="24"/>
        <v>2300</v>
      </c>
      <c r="Z120" s="4">
        <f t="shared" si="24"/>
        <v>13800</v>
      </c>
      <c r="AA120" s="6">
        <v>2026</v>
      </c>
    </row>
    <row r="121" spans="1:31" ht="49.9" customHeight="1" x14ac:dyDescent="0.25">
      <c r="A121" s="22" t="s">
        <v>11</v>
      </c>
      <c r="B121" s="22" t="s">
        <v>12</v>
      </c>
      <c r="C121" s="22" t="s">
        <v>13</v>
      </c>
      <c r="D121" s="22" t="s">
        <v>11</v>
      </c>
      <c r="E121" s="22" t="s">
        <v>21</v>
      </c>
      <c r="F121" s="22" t="s">
        <v>11</v>
      </c>
      <c r="G121" s="22" t="s">
        <v>20</v>
      </c>
      <c r="H121" s="22" t="s">
        <v>11</v>
      </c>
      <c r="I121" s="22" t="s">
        <v>19</v>
      </c>
      <c r="J121" s="22" t="s">
        <v>12</v>
      </c>
      <c r="K121" s="22" t="s">
        <v>11</v>
      </c>
      <c r="L121" s="22" t="s">
        <v>22</v>
      </c>
      <c r="M121" s="22" t="s">
        <v>20</v>
      </c>
      <c r="N121" s="22" t="s">
        <v>20</v>
      </c>
      <c r="O121" s="22" t="s">
        <v>20</v>
      </c>
      <c r="P121" s="22" t="s">
        <v>20</v>
      </c>
      <c r="Q121" s="22" t="s">
        <v>20</v>
      </c>
      <c r="R121" s="23" t="s">
        <v>78</v>
      </c>
      <c r="S121" s="24" t="s">
        <v>34</v>
      </c>
      <c r="T121" s="26">
        <f>415228.6-50+36874.2-20000-500+4234.8-7000-500</f>
        <v>428287.6</v>
      </c>
      <c r="U121" s="26">
        <v>571772.9</v>
      </c>
      <c r="V121" s="26">
        <f>573466.2-332626.8-19733.2</f>
        <v>221106.19999999995</v>
      </c>
      <c r="W121" s="26">
        <f>388589</f>
        <v>388589</v>
      </c>
      <c r="X121" s="26">
        <v>388589</v>
      </c>
      <c r="Y121" s="26">
        <v>388589</v>
      </c>
      <c r="Z121" s="26">
        <f>T121+U121+V121+W121+X121+Y121</f>
        <v>2386933.7000000002</v>
      </c>
      <c r="AA121" s="24">
        <v>2026</v>
      </c>
    </row>
    <row r="122" spans="1:31" ht="45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7" t="s">
        <v>79</v>
      </c>
      <c r="S122" s="6" t="s">
        <v>40</v>
      </c>
      <c r="T122" s="5">
        <v>7561.2</v>
      </c>
      <c r="U122" s="5">
        <v>7561.2</v>
      </c>
      <c r="V122" s="5">
        <v>7561.2</v>
      </c>
      <c r="W122" s="5">
        <v>7561.2</v>
      </c>
      <c r="X122" s="5">
        <v>7561.2</v>
      </c>
      <c r="Y122" s="5">
        <v>7561.2</v>
      </c>
      <c r="Z122" s="3">
        <v>7561.2</v>
      </c>
      <c r="AA122" s="6">
        <v>2026</v>
      </c>
    </row>
    <row r="123" spans="1:31" ht="45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7" t="s">
        <v>80</v>
      </c>
      <c r="S123" s="6" t="s">
        <v>32</v>
      </c>
      <c r="T123" s="9">
        <v>80</v>
      </c>
      <c r="U123" s="9">
        <v>10</v>
      </c>
      <c r="V123" s="9">
        <v>10</v>
      </c>
      <c r="W123" s="9">
        <v>10</v>
      </c>
      <c r="X123" s="9">
        <v>10</v>
      </c>
      <c r="Y123" s="9">
        <v>10</v>
      </c>
      <c r="Z123" s="4">
        <f t="shared" ref="Z123:Z145" si="25">T123+U123+V123+W123+X123+Y123</f>
        <v>130</v>
      </c>
      <c r="AA123" s="6">
        <v>2026</v>
      </c>
    </row>
    <row r="124" spans="1:31" ht="45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7" t="s">
        <v>81</v>
      </c>
      <c r="S124" s="6" t="s">
        <v>32</v>
      </c>
      <c r="T124" s="9">
        <v>2300</v>
      </c>
      <c r="U124" s="9">
        <v>2300</v>
      </c>
      <c r="V124" s="9">
        <v>2300</v>
      </c>
      <c r="W124" s="9">
        <v>2300</v>
      </c>
      <c r="X124" s="9">
        <v>2300</v>
      </c>
      <c r="Y124" s="9">
        <v>2300</v>
      </c>
      <c r="Z124" s="4">
        <f t="shared" si="25"/>
        <v>13800</v>
      </c>
      <c r="AA124" s="6">
        <v>2026</v>
      </c>
    </row>
    <row r="125" spans="1:31" ht="45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7" t="s">
        <v>82</v>
      </c>
      <c r="S125" s="6" t="s">
        <v>9</v>
      </c>
      <c r="T125" s="5">
        <v>45000</v>
      </c>
      <c r="U125" s="5">
        <v>45000</v>
      </c>
      <c r="V125" s="5">
        <v>45000</v>
      </c>
      <c r="W125" s="5">
        <v>45000</v>
      </c>
      <c r="X125" s="5">
        <v>45000</v>
      </c>
      <c r="Y125" s="5">
        <v>45000</v>
      </c>
      <c r="Z125" s="3">
        <f t="shared" si="25"/>
        <v>270000</v>
      </c>
      <c r="AA125" s="6">
        <v>2026</v>
      </c>
    </row>
    <row r="126" spans="1:31" ht="34.15" customHeight="1" x14ac:dyDescent="0.25">
      <c r="A126" s="22" t="s">
        <v>11</v>
      </c>
      <c r="B126" s="22" t="s">
        <v>12</v>
      </c>
      <c r="C126" s="22" t="s">
        <v>13</v>
      </c>
      <c r="D126" s="22" t="s">
        <v>11</v>
      </c>
      <c r="E126" s="22" t="s">
        <v>21</v>
      </c>
      <c r="F126" s="22" t="s">
        <v>11</v>
      </c>
      <c r="G126" s="22" t="s">
        <v>20</v>
      </c>
      <c r="H126" s="22" t="s">
        <v>11</v>
      </c>
      <c r="I126" s="22" t="s">
        <v>19</v>
      </c>
      <c r="J126" s="22" t="s">
        <v>12</v>
      </c>
      <c r="K126" s="22" t="s">
        <v>11</v>
      </c>
      <c r="L126" s="22" t="s">
        <v>22</v>
      </c>
      <c r="M126" s="22" t="s">
        <v>20</v>
      </c>
      <c r="N126" s="22" t="s">
        <v>20</v>
      </c>
      <c r="O126" s="22" t="s">
        <v>20</v>
      </c>
      <c r="P126" s="22" t="s">
        <v>20</v>
      </c>
      <c r="Q126" s="22" t="s">
        <v>20</v>
      </c>
      <c r="R126" s="23" t="s">
        <v>75</v>
      </c>
      <c r="S126" s="24" t="s">
        <v>34</v>
      </c>
      <c r="T126" s="26">
        <v>2500</v>
      </c>
      <c r="U126" s="26">
        <v>2500</v>
      </c>
      <c r="V126" s="26">
        <v>2500</v>
      </c>
      <c r="W126" s="26">
        <f t="shared" ref="W126:Y126" si="26">1233.1+600</f>
        <v>1833.1</v>
      </c>
      <c r="X126" s="26">
        <f t="shared" si="26"/>
        <v>1833.1</v>
      </c>
      <c r="Y126" s="26">
        <f t="shared" si="26"/>
        <v>1833.1</v>
      </c>
      <c r="Z126" s="26">
        <f t="shared" ref="Z126" si="27">T126+U126+V126+W126+X126+Y126</f>
        <v>12999.300000000001</v>
      </c>
      <c r="AA126" s="24">
        <v>2026</v>
      </c>
    </row>
    <row r="127" spans="1:31" ht="30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7" t="s">
        <v>76</v>
      </c>
      <c r="S127" s="6" t="s">
        <v>32</v>
      </c>
      <c r="T127" s="8"/>
      <c r="U127" s="8">
        <v>2</v>
      </c>
      <c r="V127" s="8">
        <v>2</v>
      </c>
      <c r="W127" s="8">
        <v>2</v>
      </c>
      <c r="X127" s="8">
        <v>2</v>
      </c>
      <c r="Y127" s="8">
        <v>2</v>
      </c>
      <c r="Z127" s="4">
        <f t="shared" si="25"/>
        <v>10</v>
      </c>
      <c r="AA127" s="6">
        <v>2026</v>
      </c>
    </row>
    <row r="128" spans="1:31" ht="30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7" t="s">
        <v>77</v>
      </c>
      <c r="S128" s="6" t="s">
        <v>32</v>
      </c>
      <c r="T128" s="8">
        <v>3</v>
      </c>
      <c r="U128" s="8">
        <v>2</v>
      </c>
      <c r="V128" s="8">
        <v>2</v>
      </c>
      <c r="W128" s="8">
        <v>2</v>
      </c>
      <c r="X128" s="8">
        <v>2</v>
      </c>
      <c r="Y128" s="8">
        <v>2</v>
      </c>
      <c r="Z128" s="4">
        <f t="shared" si="25"/>
        <v>13</v>
      </c>
      <c r="AA128" s="6">
        <v>2026</v>
      </c>
    </row>
    <row r="129" spans="1:32" ht="47.45" customHeight="1" x14ac:dyDescent="0.25">
      <c r="A129" s="22"/>
      <c r="B129" s="22"/>
      <c r="C129" s="22"/>
      <c r="D129" s="22" t="s">
        <v>11</v>
      </c>
      <c r="E129" s="22" t="s">
        <v>21</v>
      </c>
      <c r="F129" s="22" t="s">
        <v>11</v>
      </c>
      <c r="G129" s="22" t="s">
        <v>20</v>
      </c>
      <c r="H129" s="22" t="s">
        <v>11</v>
      </c>
      <c r="I129" s="22" t="s">
        <v>19</v>
      </c>
      <c r="J129" s="22" t="s">
        <v>12</v>
      </c>
      <c r="K129" s="22" t="s">
        <v>11</v>
      </c>
      <c r="L129" s="22" t="s">
        <v>22</v>
      </c>
      <c r="M129" s="22" t="s">
        <v>20</v>
      </c>
      <c r="N129" s="22" t="s">
        <v>20</v>
      </c>
      <c r="O129" s="22" t="s">
        <v>20</v>
      </c>
      <c r="P129" s="22" t="s">
        <v>20</v>
      </c>
      <c r="Q129" s="22" t="s">
        <v>20</v>
      </c>
      <c r="R129" s="51" t="s">
        <v>87</v>
      </c>
      <c r="S129" s="24" t="s">
        <v>34</v>
      </c>
      <c r="T129" s="26">
        <f t="shared" ref="T129:Y129" si="28">T131+T134+T138+T142</f>
        <v>26429.3</v>
      </c>
      <c r="U129" s="26">
        <f t="shared" si="28"/>
        <v>23902.9</v>
      </c>
      <c r="V129" s="26">
        <f t="shared" si="28"/>
        <v>23902.9</v>
      </c>
      <c r="W129" s="26">
        <f t="shared" si="28"/>
        <v>22396.600000000002</v>
      </c>
      <c r="X129" s="26">
        <f t="shared" si="28"/>
        <v>22396.600000000002</v>
      </c>
      <c r="Y129" s="26">
        <f t="shared" si="28"/>
        <v>22396.600000000002</v>
      </c>
      <c r="Z129" s="26">
        <f>Z131+Z134+Z138+Z142</f>
        <v>141424.9</v>
      </c>
      <c r="AA129" s="24">
        <v>2026</v>
      </c>
    </row>
    <row r="130" spans="1:32" ht="30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7" t="s">
        <v>88</v>
      </c>
      <c r="S130" s="6" t="s">
        <v>16</v>
      </c>
      <c r="T130" s="5">
        <f t="shared" ref="T130:Z130" si="29">T132+T135+T139</f>
        <v>1959</v>
      </c>
      <c r="U130" s="5">
        <f t="shared" si="29"/>
        <v>6482.5</v>
      </c>
      <c r="V130" s="5">
        <f t="shared" si="29"/>
        <v>6482.5</v>
      </c>
      <c r="W130" s="5">
        <f t="shared" si="29"/>
        <v>6482.5</v>
      </c>
      <c r="X130" s="5">
        <f t="shared" si="29"/>
        <v>6482.5</v>
      </c>
      <c r="Y130" s="5">
        <f t="shared" si="29"/>
        <v>6482.5</v>
      </c>
      <c r="Z130" s="3">
        <f t="shared" si="29"/>
        <v>34371.5</v>
      </c>
      <c r="AA130" s="6">
        <v>2026</v>
      </c>
    </row>
    <row r="131" spans="1:32" ht="45" customHeight="1" x14ac:dyDescent="0.25">
      <c r="A131" s="22" t="s">
        <v>11</v>
      </c>
      <c r="B131" s="22" t="s">
        <v>11</v>
      </c>
      <c r="C131" s="22" t="s">
        <v>22</v>
      </c>
      <c r="D131" s="22" t="s">
        <v>11</v>
      </c>
      <c r="E131" s="22" t="s">
        <v>21</v>
      </c>
      <c r="F131" s="22" t="s">
        <v>11</v>
      </c>
      <c r="G131" s="22" t="s">
        <v>20</v>
      </c>
      <c r="H131" s="22" t="s">
        <v>11</v>
      </c>
      <c r="I131" s="22" t="s">
        <v>19</v>
      </c>
      <c r="J131" s="22" t="s">
        <v>12</v>
      </c>
      <c r="K131" s="22" t="s">
        <v>11</v>
      </c>
      <c r="L131" s="22" t="s">
        <v>22</v>
      </c>
      <c r="M131" s="22" t="s">
        <v>20</v>
      </c>
      <c r="N131" s="22" t="s">
        <v>20</v>
      </c>
      <c r="O131" s="22" t="s">
        <v>20</v>
      </c>
      <c r="P131" s="22" t="s">
        <v>20</v>
      </c>
      <c r="Q131" s="22" t="s">
        <v>20</v>
      </c>
      <c r="R131" s="23" t="s">
        <v>56</v>
      </c>
      <c r="S131" s="24" t="s">
        <v>34</v>
      </c>
      <c r="T131" s="25">
        <v>1252.2</v>
      </c>
      <c r="U131" s="25">
        <v>252.2</v>
      </c>
      <c r="V131" s="25">
        <v>252.2</v>
      </c>
      <c r="W131" s="25">
        <v>252.2</v>
      </c>
      <c r="X131" s="25">
        <v>252.2</v>
      </c>
      <c r="Y131" s="25">
        <v>252.2</v>
      </c>
      <c r="Z131" s="26">
        <f t="shared" si="25"/>
        <v>2513.1999999999998</v>
      </c>
      <c r="AA131" s="24">
        <v>2026</v>
      </c>
    </row>
    <row r="132" spans="1:32" ht="30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7" t="s">
        <v>57</v>
      </c>
      <c r="S132" s="6" t="s">
        <v>16</v>
      </c>
      <c r="T132" s="5">
        <v>1663</v>
      </c>
      <c r="U132" s="5">
        <v>3929.1</v>
      </c>
      <c r="V132" s="5">
        <v>3929.1</v>
      </c>
      <c r="W132" s="5">
        <v>3929.1</v>
      </c>
      <c r="X132" s="5">
        <v>3929.1</v>
      </c>
      <c r="Y132" s="5">
        <v>3929.1</v>
      </c>
      <c r="Z132" s="3">
        <f>T132+U132+V132+W132+X132+Y132</f>
        <v>21308.5</v>
      </c>
      <c r="AA132" s="6">
        <v>2026</v>
      </c>
    </row>
    <row r="133" spans="1:32" ht="30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7" t="s">
        <v>58</v>
      </c>
      <c r="S133" s="6" t="s">
        <v>32</v>
      </c>
      <c r="T133" s="9"/>
      <c r="U133" s="9">
        <v>2</v>
      </c>
      <c r="V133" s="9">
        <v>2</v>
      </c>
      <c r="W133" s="9">
        <v>2</v>
      </c>
      <c r="X133" s="9">
        <v>2</v>
      </c>
      <c r="Y133" s="9">
        <v>2</v>
      </c>
      <c r="Z133" s="4">
        <f t="shared" si="25"/>
        <v>10</v>
      </c>
      <c r="AA133" s="6">
        <v>2026</v>
      </c>
    </row>
    <row r="134" spans="1:32" ht="46.15" customHeight="1" x14ac:dyDescent="0.25">
      <c r="A134" s="22" t="s">
        <v>11</v>
      </c>
      <c r="B134" s="22" t="s">
        <v>11</v>
      </c>
      <c r="C134" s="22" t="s">
        <v>21</v>
      </c>
      <c r="D134" s="22" t="s">
        <v>11</v>
      </c>
      <c r="E134" s="22" t="s">
        <v>21</v>
      </c>
      <c r="F134" s="22" t="s">
        <v>11</v>
      </c>
      <c r="G134" s="22" t="s">
        <v>20</v>
      </c>
      <c r="H134" s="22" t="s">
        <v>11</v>
      </c>
      <c r="I134" s="22" t="s">
        <v>19</v>
      </c>
      <c r="J134" s="22" t="s">
        <v>12</v>
      </c>
      <c r="K134" s="22" t="s">
        <v>11</v>
      </c>
      <c r="L134" s="22" t="s">
        <v>22</v>
      </c>
      <c r="M134" s="22" t="s">
        <v>20</v>
      </c>
      <c r="N134" s="22" t="s">
        <v>20</v>
      </c>
      <c r="O134" s="22" t="s">
        <v>20</v>
      </c>
      <c r="P134" s="22" t="s">
        <v>20</v>
      </c>
      <c r="Q134" s="22" t="s">
        <v>20</v>
      </c>
      <c r="R134" s="23" t="s">
        <v>56</v>
      </c>
      <c r="S134" s="24" t="s">
        <v>34</v>
      </c>
      <c r="T134" s="25">
        <v>150</v>
      </c>
      <c r="U134" s="25">
        <v>150</v>
      </c>
      <c r="V134" s="25">
        <v>150</v>
      </c>
      <c r="W134" s="25">
        <v>150</v>
      </c>
      <c r="X134" s="25">
        <v>150</v>
      </c>
      <c r="Y134" s="25">
        <v>150</v>
      </c>
      <c r="Z134" s="26">
        <f t="shared" si="25"/>
        <v>900</v>
      </c>
      <c r="AA134" s="24">
        <v>2026</v>
      </c>
    </row>
    <row r="135" spans="1:32" ht="30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7" t="s">
        <v>59</v>
      </c>
      <c r="S135" s="6" t="s">
        <v>16</v>
      </c>
      <c r="T135" s="5">
        <v>216</v>
      </c>
      <c r="U135" s="5">
        <v>867.4</v>
      </c>
      <c r="V135" s="5">
        <v>867.4</v>
      </c>
      <c r="W135" s="5">
        <v>867.4</v>
      </c>
      <c r="X135" s="5">
        <v>867.4</v>
      </c>
      <c r="Y135" s="5">
        <v>867.4</v>
      </c>
      <c r="Z135" s="3">
        <f t="shared" si="25"/>
        <v>4553</v>
      </c>
      <c r="AA135" s="6">
        <v>2026</v>
      </c>
    </row>
    <row r="136" spans="1:32" ht="30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7" t="s">
        <v>60</v>
      </c>
      <c r="S136" s="6" t="s">
        <v>16</v>
      </c>
      <c r="T136" s="5">
        <v>50</v>
      </c>
      <c r="U136" s="5">
        <v>347</v>
      </c>
      <c r="V136" s="5">
        <v>347</v>
      </c>
      <c r="W136" s="5">
        <v>347</v>
      </c>
      <c r="X136" s="5">
        <v>347</v>
      </c>
      <c r="Y136" s="5">
        <v>347</v>
      </c>
      <c r="Z136" s="3">
        <f t="shared" si="25"/>
        <v>1785</v>
      </c>
      <c r="AA136" s="6">
        <v>2026</v>
      </c>
    </row>
    <row r="137" spans="1:32" ht="30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7" t="s">
        <v>61</v>
      </c>
      <c r="S137" s="6" t="s">
        <v>32</v>
      </c>
      <c r="T137" s="9"/>
      <c r="U137" s="9">
        <v>2</v>
      </c>
      <c r="V137" s="9">
        <v>2</v>
      </c>
      <c r="W137" s="9">
        <v>2</v>
      </c>
      <c r="X137" s="9">
        <v>2</v>
      </c>
      <c r="Y137" s="9">
        <v>2</v>
      </c>
      <c r="Z137" s="4">
        <f t="shared" si="25"/>
        <v>10</v>
      </c>
      <c r="AA137" s="6">
        <v>2026</v>
      </c>
    </row>
    <row r="138" spans="1:32" ht="43.9" customHeight="1" x14ac:dyDescent="0.25">
      <c r="A138" s="22" t="s">
        <v>11</v>
      </c>
      <c r="B138" s="22" t="s">
        <v>11</v>
      </c>
      <c r="C138" s="22" t="s">
        <v>18</v>
      </c>
      <c r="D138" s="22" t="s">
        <v>11</v>
      </c>
      <c r="E138" s="22" t="s">
        <v>21</v>
      </c>
      <c r="F138" s="22" t="s">
        <v>11</v>
      </c>
      <c r="G138" s="22" t="s">
        <v>20</v>
      </c>
      <c r="H138" s="22" t="s">
        <v>11</v>
      </c>
      <c r="I138" s="22" t="s">
        <v>19</v>
      </c>
      <c r="J138" s="22" t="s">
        <v>12</v>
      </c>
      <c r="K138" s="22" t="s">
        <v>11</v>
      </c>
      <c r="L138" s="22" t="s">
        <v>22</v>
      </c>
      <c r="M138" s="22" t="s">
        <v>20</v>
      </c>
      <c r="N138" s="22" t="s">
        <v>20</v>
      </c>
      <c r="O138" s="22" t="s">
        <v>20</v>
      </c>
      <c r="P138" s="22" t="s">
        <v>20</v>
      </c>
      <c r="Q138" s="22" t="s">
        <v>20</v>
      </c>
      <c r="R138" s="23" t="s">
        <v>56</v>
      </c>
      <c r="S138" s="24" t="s">
        <v>34</v>
      </c>
      <c r="T138" s="25">
        <v>200</v>
      </c>
      <c r="U138" s="25">
        <v>200</v>
      </c>
      <c r="V138" s="25">
        <v>200</v>
      </c>
      <c r="W138" s="25">
        <v>200</v>
      </c>
      <c r="X138" s="25">
        <v>200</v>
      </c>
      <c r="Y138" s="25">
        <v>200</v>
      </c>
      <c r="Z138" s="26">
        <f t="shared" si="25"/>
        <v>1200</v>
      </c>
      <c r="AA138" s="24">
        <v>2026</v>
      </c>
    </row>
    <row r="139" spans="1:32" ht="30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7" t="s">
        <v>62</v>
      </c>
      <c r="S139" s="6" t="s">
        <v>16</v>
      </c>
      <c r="T139" s="5">
        <v>80</v>
      </c>
      <c r="U139" s="5">
        <v>1686</v>
      </c>
      <c r="V139" s="5">
        <v>1686</v>
      </c>
      <c r="W139" s="5">
        <v>1686</v>
      </c>
      <c r="X139" s="5">
        <v>1686</v>
      </c>
      <c r="Y139" s="5">
        <v>1686</v>
      </c>
      <c r="Z139" s="3">
        <f t="shared" si="25"/>
        <v>8510</v>
      </c>
      <c r="AA139" s="6">
        <v>2026</v>
      </c>
    </row>
    <row r="140" spans="1:32" ht="30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7" t="s">
        <v>63</v>
      </c>
      <c r="S140" s="6" t="s">
        <v>16</v>
      </c>
      <c r="T140" s="5">
        <v>100</v>
      </c>
      <c r="U140" s="5">
        <v>270</v>
      </c>
      <c r="V140" s="5">
        <v>270</v>
      </c>
      <c r="W140" s="5">
        <v>270</v>
      </c>
      <c r="X140" s="5">
        <v>270</v>
      </c>
      <c r="Y140" s="5">
        <v>270</v>
      </c>
      <c r="Z140" s="3">
        <f t="shared" si="25"/>
        <v>1450</v>
      </c>
      <c r="AA140" s="6">
        <v>2026</v>
      </c>
    </row>
    <row r="141" spans="1:32" s="1" customFormat="1" ht="30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7" t="s">
        <v>64</v>
      </c>
      <c r="S141" s="6" t="s">
        <v>32</v>
      </c>
      <c r="T141" s="9"/>
      <c r="U141" s="9">
        <v>2</v>
      </c>
      <c r="V141" s="9">
        <v>2</v>
      </c>
      <c r="W141" s="9">
        <v>2</v>
      </c>
      <c r="X141" s="9">
        <v>2</v>
      </c>
      <c r="Y141" s="9">
        <v>2</v>
      </c>
      <c r="Z141" s="4">
        <f t="shared" ref="Z141" si="30">T141+U141+V141+W141+X141+Y141</f>
        <v>10</v>
      </c>
      <c r="AA141" s="6">
        <v>2026</v>
      </c>
      <c r="AB141" s="65"/>
      <c r="AC141" s="18"/>
      <c r="AD141" s="18"/>
    </row>
    <row r="142" spans="1:32" ht="50.45" customHeight="1" x14ac:dyDescent="0.25">
      <c r="A142" s="22" t="s">
        <v>11</v>
      </c>
      <c r="B142" s="22" t="s">
        <v>12</v>
      </c>
      <c r="C142" s="22" t="s">
        <v>13</v>
      </c>
      <c r="D142" s="22" t="s">
        <v>11</v>
      </c>
      <c r="E142" s="22" t="s">
        <v>21</v>
      </c>
      <c r="F142" s="22" t="s">
        <v>11</v>
      </c>
      <c r="G142" s="22" t="s">
        <v>20</v>
      </c>
      <c r="H142" s="22" t="s">
        <v>11</v>
      </c>
      <c r="I142" s="22" t="s">
        <v>19</v>
      </c>
      <c r="J142" s="22" t="s">
        <v>12</v>
      </c>
      <c r="K142" s="22" t="s">
        <v>11</v>
      </c>
      <c r="L142" s="22" t="s">
        <v>22</v>
      </c>
      <c r="M142" s="22" t="s">
        <v>20</v>
      </c>
      <c r="N142" s="22" t="s">
        <v>20</v>
      </c>
      <c r="O142" s="22" t="s">
        <v>20</v>
      </c>
      <c r="P142" s="22" t="s">
        <v>20</v>
      </c>
      <c r="Q142" s="22" t="s">
        <v>20</v>
      </c>
      <c r="R142" s="23" t="s">
        <v>56</v>
      </c>
      <c r="S142" s="24" t="s">
        <v>34</v>
      </c>
      <c r="T142" s="25">
        <v>24827.1</v>
      </c>
      <c r="U142" s="25">
        <v>23300.7</v>
      </c>
      <c r="V142" s="25">
        <v>23300.7</v>
      </c>
      <c r="W142" s="25">
        <v>21794.400000000001</v>
      </c>
      <c r="X142" s="25">
        <v>21794.400000000001</v>
      </c>
      <c r="Y142" s="25">
        <v>21794.400000000001</v>
      </c>
      <c r="Z142" s="26">
        <f t="shared" si="25"/>
        <v>136811.69999999998</v>
      </c>
      <c r="AA142" s="24">
        <v>2026</v>
      </c>
    </row>
    <row r="143" spans="1:32" s="10" customFormat="1" ht="45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7" t="s">
        <v>83</v>
      </c>
      <c r="S143" s="6" t="s">
        <v>38</v>
      </c>
      <c r="T143" s="5">
        <v>2708</v>
      </c>
      <c r="U143" s="5">
        <v>2987.6</v>
      </c>
      <c r="V143" s="5">
        <v>2987.6</v>
      </c>
      <c r="W143" s="5">
        <v>2987.6</v>
      </c>
      <c r="X143" s="5">
        <v>2987.6</v>
      </c>
      <c r="Y143" s="5">
        <v>2987.6</v>
      </c>
      <c r="Z143" s="3">
        <f>(T143+U143+V143+W143+X143+Y143)</f>
        <v>17646</v>
      </c>
      <c r="AA143" s="6">
        <v>2026</v>
      </c>
      <c r="AB143" s="65"/>
      <c r="AC143" s="18"/>
      <c r="AD143" s="18"/>
      <c r="AE143" s="1"/>
      <c r="AF143" s="1"/>
    </row>
    <row r="144" spans="1:32" s="10" customFormat="1" ht="47.45" customHeight="1" x14ac:dyDescent="0.25">
      <c r="A144" s="22" t="s">
        <v>11</v>
      </c>
      <c r="B144" s="22" t="s">
        <v>12</v>
      </c>
      <c r="C144" s="22" t="s">
        <v>13</v>
      </c>
      <c r="D144" s="22" t="s">
        <v>11</v>
      </c>
      <c r="E144" s="22" t="s">
        <v>21</v>
      </c>
      <c r="F144" s="22" t="s">
        <v>11</v>
      </c>
      <c r="G144" s="22" t="s">
        <v>20</v>
      </c>
      <c r="H144" s="22" t="s">
        <v>11</v>
      </c>
      <c r="I144" s="22" t="s">
        <v>19</v>
      </c>
      <c r="J144" s="22" t="s">
        <v>12</v>
      </c>
      <c r="K144" s="22" t="s">
        <v>11</v>
      </c>
      <c r="L144" s="22" t="s">
        <v>22</v>
      </c>
      <c r="M144" s="22" t="s">
        <v>20</v>
      </c>
      <c r="N144" s="22" t="s">
        <v>20</v>
      </c>
      <c r="O144" s="22" t="s">
        <v>20</v>
      </c>
      <c r="P144" s="22" t="s">
        <v>20</v>
      </c>
      <c r="Q144" s="22" t="s">
        <v>20</v>
      </c>
      <c r="R144" s="23" t="s">
        <v>84</v>
      </c>
      <c r="S144" s="24" t="s">
        <v>34</v>
      </c>
      <c r="T144" s="26">
        <f>500+500+500</f>
        <v>1500</v>
      </c>
      <c r="U144" s="26">
        <v>500</v>
      </c>
      <c r="V144" s="26">
        <v>500</v>
      </c>
      <c r="W144" s="26">
        <v>350</v>
      </c>
      <c r="X144" s="26">
        <v>350</v>
      </c>
      <c r="Y144" s="26">
        <v>350</v>
      </c>
      <c r="Z144" s="26">
        <f t="shared" si="25"/>
        <v>3550</v>
      </c>
      <c r="AA144" s="24">
        <v>2026</v>
      </c>
      <c r="AB144" s="65"/>
      <c r="AC144" s="18"/>
      <c r="AD144" s="18"/>
      <c r="AE144" s="1"/>
      <c r="AF144" s="1"/>
    </row>
    <row r="145" spans="1:32" s="1" customFormat="1" ht="45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7" t="s">
        <v>86</v>
      </c>
      <c r="S145" s="6" t="s">
        <v>32</v>
      </c>
      <c r="T145" s="8">
        <v>30</v>
      </c>
      <c r="U145" s="8">
        <v>15</v>
      </c>
      <c r="V145" s="8">
        <v>15</v>
      </c>
      <c r="W145" s="8">
        <v>15</v>
      </c>
      <c r="X145" s="8">
        <v>15</v>
      </c>
      <c r="Y145" s="8">
        <v>15</v>
      </c>
      <c r="Z145" s="4">
        <f t="shared" si="25"/>
        <v>105</v>
      </c>
      <c r="AA145" s="6">
        <v>2026</v>
      </c>
      <c r="AB145" s="65"/>
      <c r="AC145" s="18"/>
      <c r="AD145" s="18"/>
    </row>
    <row r="146" spans="1:32" s="10" customFormat="1" ht="33.6" customHeight="1" x14ac:dyDescent="0.25">
      <c r="A146" s="22" t="s">
        <v>11</v>
      </c>
      <c r="B146" s="22" t="s">
        <v>12</v>
      </c>
      <c r="C146" s="22" t="s">
        <v>13</v>
      </c>
      <c r="D146" s="22" t="s">
        <v>11</v>
      </c>
      <c r="E146" s="22" t="s">
        <v>21</v>
      </c>
      <c r="F146" s="22" t="s">
        <v>11</v>
      </c>
      <c r="G146" s="22" t="s">
        <v>20</v>
      </c>
      <c r="H146" s="22" t="s">
        <v>11</v>
      </c>
      <c r="I146" s="22" t="s">
        <v>19</v>
      </c>
      <c r="J146" s="22" t="s">
        <v>12</v>
      </c>
      <c r="K146" s="22" t="s">
        <v>46</v>
      </c>
      <c r="L146" s="22" t="s">
        <v>13</v>
      </c>
      <c r="M146" s="22" t="s">
        <v>18</v>
      </c>
      <c r="N146" s="22" t="s">
        <v>21</v>
      </c>
      <c r="O146" s="22" t="s">
        <v>12</v>
      </c>
      <c r="P146" s="22" t="s">
        <v>19</v>
      </c>
      <c r="Q146" s="22" t="s">
        <v>11</v>
      </c>
      <c r="R146" s="23" t="s">
        <v>109</v>
      </c>
      <c r="S146" s="24" t="s">
        <v>34</v>
      </c>
      <c r="T146" s="26"/>
      <c r="U146" s="26"/>
      <c r="V146" s="26">
        <v>100000</v>
      </c>
      <c r="W146" s="25"/>
      <c r="X146" s="25"/>
      <c r="Y146" s="25"/>
      <c r="Z146" s="26">
        <f>V146</f>
        <v>100000</v>
      </c>
      <c r="AA146" s="24">
        <v>2023</v>
      </c>
      <c r="AB146" s="65"/>
      <c r="AC146" s="49"/>
      <c r="AD146" s="18"/>
      <c r="AE146" s="1"/>
      <c r="AF146" s="1"/>
    </row>
    <row r="147" spans="1:32" s="10" customFormat="1" ht="30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7" t="s">
        <v>85</v>
      </c>
      <c r="S147" s="6" t="s">
        <v>31</v>
      </c>
      <c r="T147" s="8"/>
      <c r="U147" s="8"/>
      <c r="V147" s="8">
        <v>1</v>
      </c>
      <c r="W147" s="8"/>
      <c r="X147" s="8"/>
      <c r="Y147" s="8"/>
      <c r="Z147" s="4">
        <f t="shared" ref="Z147" si="31">T147+U147+V147+W147+X147+Y147</f>
        <v>1</v>
      </c>
      <c r="AA147" s="6">
        <v>2023</v>
      </c>
      <c r="AB147" s="65"/>
      <c r="AC147" s="49"/>
      <c r="AD147" s="18"/>
      <c r="AE147" s="1"/>
      <c r="AF147" s="1"/>
    </row>
    <row r="148" spans="1:32" s="10" customFormat="1" ht="60" customHeight="1" x14ac:dyDescent="0.25">
      <c r="A148" s="22" t="s">
        <v>11</v>
      </c>
      <c r="B148" s="22" t="s">
        <v>12</v>
      </c>
      <c r="C148" s="22" t="s">
        <v>13</v>
      </c>
      <c r="D148" s="22" t="s">
        <v>11</v>
      </c>
      <c r="E148" s="22" t="s">
        <v>21</v>
      </c>
      <c r="F148" s="22" t="s">
        <v>11</v>
      </c>
      <c r="G148" s="22" t="s">
        <v>20</v>
      </c>
      <c r="H148" s="22" t="s">
        <v>11</v>
      </c>
      <c r="I148" s="22" t="s">
        <v>19</v>
      </c>
      <c r="J148" s="22" t="s">
        <v>12</v>
      </c>
      <c r="K148" s="22" t="s">
        <v>11</v>
      </c>
      <c r="L148" s="22" t="s">
        <v>22</v>
      </c>
      <c r="M148" s="22" t="s">
        <v>20</v>
      </c>
      <c r="N148" s="22" t="s">
        <v>20</v>
      </c>
      <c r="O148" s="22" t="s">
        <v>20</v>
      </c>
      <c r="P148" s="22" t="s">
        <v>20</v>
      </c>
      <c r="Q148" s="22" t="s">
        <v>20</v>
      </c>
      <c r="R148" s="23" t="s">
        <v>115</v>
      </c>
      <c r="S148" s="24" t="s">
        <v>34</v>
      </c>
      <c r="T148" s="26">
        <f>55000+50</f>
        <v>55050</v>
      </c>
      <c r="U148" s="25"/>
      <c r="V148" s="25"/>
      <c r="W148" s="62"/>
      <c r="X148" s="62"/>
      <c r="Y148" s="62"/>
      <c r="Z148" s="26">
        <f>T148+U148</f>
        <v>55050</v>
      </c>
      <c r="AA148" s="24">
        <v>2021</v>
      </c>
      <c r="AB148" s="65"/>
      <c r="AC148" s="49"/>
      <c r="AD148" s="18"/>
      <c r="AE148" s="1"/>
      <c r="AF148" s="1"/>
    </row>
    <row r="149" spans="1:32" s="10" customFormat="1" ht="33.6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7" t="s">
        <v>116</v>
      </c>
      <c r="S149" s="6" t="s">
        <v>31</v>
      </c>
      <c r="T149" s="8">
        <v>13</v>
      </c>
      <c r="U149" s="8"/>
      <c r="V149" s="8"/>
      <c r="W149" s="63"/>
      <c r="X149" s="63"/>
      <c r="Y149" s="63"/>
      <c r="Z149" s="4">
        <f t="shared" ref="Z149" si="32">T149+U149+V149+W149+X149+Y149</f>
        <v>13</v>
      </c>
      <c r="AA149" s="6">
        <v>2021</v>
      </c>
      <c r="AB149" s="65"/>
      <c r="AC149" s="49"/>
      <c r="AD149" s="18"/>
      <c r="AE149" s="1"/>
      <c r="AF149" s="1"/>
    </row>
    <row r="150" spans="1:32" s="10" customFormat="1" ht="39.6" customHeight="1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1" t="s">
        <v>52</v>
      </c>
      <c r="S150" s="42" t="s">
        <v>34</v>
      </c>
      <c r="T150" s="43">
        <f t="shared" ref="T150:Z150" si="33">T151</f>
        <v>0</v>
      </c>
      <c r="U150" s="43">
        <f t="shared" si="33"/>
        <v>0</v>
      </c>
      <c r="V150" s="43">
        <f t="shared" si="33"/>
        <v>0</v>
      </c>
      <c r="W150" s="43">
        <f t="shared" si="33"/>
        <v>0</v>
      </c>
      <c r="X150" s="43">
        <f t="shared" si="33"/>
        <v>0</v>
      </c>
      <c r="Y150" s="43">
        <f t="shared" si="33"/>
        <v>0</v>
      </c>
      <c r="Z150" s="43">
        <f t="shared" si="33"/>
        <v>0</v>
      </c>
      <c r="AA150" s="42">
        <v>2026</v>
      </c>
      <c r="AB150" s="65"/>
      <c r="AC150" s="18"/>
      <c r="AD150" s="18"/>
      <c r="AE150" s="1"/>
      <c r="AF150" s="1"/>
    </row>
    <row r="151" spans="1:32" s="1" customFormat="1" ht="53.4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5"/>
      <c r="J151" s="45"/>
      <c r="K151" s="45"/>
      <c r="L151" s="45"/>
      <c r="M151" s="45"/>
      <c r="N151" s="45"/>
      <c r="O151" s="45"/>
      <c r="P151" s="45"/>
      <c r="Q151" s="45"/>
      <c r="R151" s="46" t="s">
        <v>17</v>
      </c>
      <c r="S151" s="47" t="s">
        <v>34</v>
      </c>
      <c r="T151" s="48">
        <v>0</v>
      </c>
      <c r="U151" s="48">
        <v>0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7">
        <v>2026</v>
      </c>
      <c r="AB151" s="65"/>
      <c r="AC151" s="18"/>
      <c r="AD151" s="18"/>
    </row>
    <row r="152" spans="1:32" s="1" customFormat="1" ht="45" x14ac:dyDescent="0.25">
      <c r="A152" s="6"/>
      <c r="B152" s="6"/>
      <c r="C152" s="6"/>
      <c r="D152" s="6"/>
      <c r="E152" s="6"/>
      <c r="F152" s="6"/>
      <c r="G152" s="6"/>
      <c r="H152" s="6"/>
      <c r="I152" s="15"/>
      <c r="J152" s="15"/>
      <c r="K152" s="15"/>
      <c r="L152" s="15"/>
      <c r="M152" s="15"/>
      <c r="N152" s="15"/>
      <c r="O152" s="15"/>
      <c r="P152" s="15"/>
      <c r="Q152" s="15"/>
      <c r="R152" s="7" t="s">
        <v>112</v>
      </c>
      <c r="S152" s="6" t="s">
        <v>31</v>
      </c>
      <c r="T152" s="9">
        <v>24</v>
      </c>
      <c r="U152" s="9">
        <v>24</v>
      </c>
      <c r="V152" s="9">
        <v>24</v>
      </c>
      <c r="W152" s="9">
        <v>24</v>
      </c>
      <c r="X152" s="9">
        <v>24</v>
      </c>
      <c r="Y152" s="9">
        <v>24</v>
      </c>
      <c r="Z152" s="4">
        <f>T152+U152+V152+W152+X152+Y152</f>
        <v>144</v>
      </c>
      <c r="AA152" s="6">
        <v>2026</v>
      </c>
      <c r="AB152" s="65"/>
      <c r="AC152" s="18"/>
      <c r="AD152" s="18"/>
    </row>
    <row r="153" spans="1:32" s="1" customFormat="1" ht="70.900000000000006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3" t="s">
        <v>113</v>
      </c>
      <c r="S153" s="24" t="s">
        <v>28</v>
      </c>
      <c r="T153" s="22" t="s">
        <v>12</v>
      </c>
      <c r="U153" s="22" t="s">
        <v>12</v>
      </c>
      <c r="V153" s="22" t="s">
        <v>12</v>
      </c>
      <c r="W153" s="22" t="s">
        <v>12</v>
      </c>
      <c r="X153" s="22" t="s">
        <v>12</v>
      </c>
      <c r="Y153" s="22" t="s">
        <v>12</v>
      </c>
      <c r="Z153" s="57" t="s">
        <v>12</v>
      </c>
      <c r="AA153" s="24">
        <v>2026</v>
      </c>
      <c r="AB153" s="65"/>
      <c r="AC153" s="18"/>
      <c r="AD153" s="18"/>
    </row>
    <row r="154" spans="1:32" s="1" customFormat="1" ht="39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7" t="s">
        <v>108</v>
      </c>
      <c r="S154" s="6" t="s">
        <v>31</v>
      </c>
      <c r="T154" s="9">
        <v>16</v>
      </c>
      <c r="U154" s="9">
        <v>5</v>
      </c>
      <c r="V154" s="9">
        <v>5</v>
      </c>
      <c r="W154" s="9">
        <v>5</v>
      </c>
      <c r="X154" s="9">
        <v>5</v>
      </c>
      <c r="Y154" s="9">
        <v>5</v>
      </c>
      <c r="Z154" s="4">
        <f>T154+U154+V154+W154+X154+Y154</f>
        <v>41</v>
      </c>
      <c r="AA154" s="6">
        <v>2026</v>
      </c>
      <c r="AB154" s="65"/>
      <c r="AC154" s="18"/>
      <c r="AD154" s="18"/>
    </row>
    <row r="155" spans="1:32" ht="54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3" t="s">
        <v>99</v>
      </c>
      <c r="S155" s="24" t="s">
        <v>28</v>
      </c>
      <c r="T155" s="56">
        <v>1</v>
      </c>
      <c r="U155" s="56">
        <v>1</v>
      </c>
      <c r="V155" s="56">
        <v>1</v>
      </c>
      <c r="W155" s="56">
        <v>1</v>
      </c>
      <c r="X155" s="56">
        <v>1</v>
      </c>
      <c r="Y155" s="56">
        <v>1</v>
      </c>
      <c r="Z155" s="58">
        <v>1</v>
      </c>
      <c r="AA155" s="24">
        <v>2026</v>
      </c>
    </row>
    <row r="156" spans="1:32" ht="42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7" t="s">
        <v>100</v>
      </c>
      <c r="S156" s="6" t="s">
        <v>32</v>
      </c>
      <c r="T156" s="8">
        <v>100</v>
      </c>
      <c r="U156" s="8">
        <v>45</v>
      </c>
      <c r="V156" s="8">
        <v>45</v>
      </c>
      <c r="W156" s="8">
        <v>45</v>
      </c>
      <c r="X156" s="8">
        <v>45</v>
      </c>
      <c r="Y156" s="8">
        <v>45</v>
      </c>
      <c r="Z156" s="4">
        <f>T156+U156+V156+W156+X156+Y156</f>
        <v>325</v>
      </c>
      <c r="AA156" s="6">
        <v>2026</v>
      </c>
    </row>
    <row r="157" spans="1:32" ht="78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5"/>
      <c r="J157" s="45"/>
      <c r="K157" s="45"/>
      <c r="L157" s="45"/>
      <c r="M157" s="45"/>
      <c r="N157" s="45"/>
      <c r="O157" s="45"/>
      <c r="P157" s="45"/>
      <c r="Q157" s="45"/>
      <c r="R157" s="46" t="s">
        <v>29</v>
      </c>
      <c r="S157" s="44" t="s">
        <v>34</v>
      </c>
      <c r="T157" s="48">
        <v>0</v>
      </c>
      <c r="U157" s="48">
        <v>0</v>
      </c>
      <c r="V157" s="48">
        <v>0</v>
      </c>
      <c r="W157" s="48">
        <v>0</v>
      </c>
      <c r="X157" s="48">
        <v>0</v>
      </c>
      <c r="Y157" s="48">
        <v>0</v>
      </c>
      <c r="Z157" s="48">
        <v>0</v>
      </c>
      <c r="AA157" s="47">
        <v>2026</v>
      </c>
    </row>
    <row r="158" spans="1:32" ht="34.1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7" t="s">
        <v>101</v>
      </c>
      <c r="S158" s="6" t="s">
        <v>32</v>
      </c>
      <c r="T158" s="9">
        <f t="shared" ref="T158:Y158" si="34">T163</f>
        <v>250</v>
      </c>
      <c r="U158" s="9">
        <f t="shared" si="34"/>
        <v>200</v>
      </c>
      <c r="V158" s="9">
        <f t="shared" si="34"/>
        <v>200</v>
      </c>
      <c r="W158" s="9">
        <f t="shared" si="34"/>
        <v>200</v>
      </c>
      <c r="X158" s="9">
        <f>X163</f>
        <v>200</v>
      </c>
      <c r="Y158" s="9">
        <f t="shared" si="34"/>
        <v>200</v>
      </c>
      <c r="Z158" s="4">
        <f>T158+U158+V158+W158+X158+Y158</f>
        <v>1250</v>
      </c>
      <c r="AA158" s="6">
        <v>2026</v>
      </c>
    </row>
    <row r="159" spans="1:32" s="1" customFormat="1" ht="43.9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7" t="s">
        <v>114</v>
      </c>
      <c r="S159" s="6" t="s">
        <v>34</v>
      </c>
      <c r="T159" s="5">
        <f t="shared" ref="T159:Y159" si="35">T163*1.6</f>
        <v>400</v>
      </c>
      <c r="U159" s="5">
        <f t="shared" si="35"/>
        <v>320</v>
      </c>
      <c r="V159" s="5">
        <f t="shared" si="35"/>
        <v>320</v>
      </c>
      <c r="W159" s="5">
        <f t="shared" si="35"/>
        <v>320</v>
      </c>
      <c r="X159" s="5">
        <f t="shared" si="35"/>
        <v>320</v>
      </c>
      <c r="Y159" s="5">
        <f t="shared" si="35"/>
        <v>320</v>
      </c>
      <c r="Z159" s="3">
        <f>T159+U159+V159+W159+X159+Y159</f>
        <v>2000</v>
      </c>
      <c r="AA159" s="6">
        <v>2026</v>
      </c>
      <c r="AB159" s="65"/>
      <c r="AC159" s="18"/>
      <c r="AD159" s="18"/>
    </row>
    <row r="160" spans="1:32" ht="58.9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3" t="s">
        <v>102</v>
      </c>
      <c r="S160" s="24" t="s">
        <v>28</v>
      </c>
      <c r="T160" s="56">
        <v>1</v>
      </c>
      <c r="U160" s="56">
        <v>1</v>
      </c>
      <c r="V160" s="56">
        <v>1</v>
      </c>
      <c r="W160" s="56">
        <v>1</v>
      </c>
      <c r="X160" s="56">
        <v>1</v>
      </c>
      <c r="Y160" s="56">
        <v>1</v>
      </c>
      <c r="Z160" s="58">
        <v>1</v>
      </c>
      <c r="AA160" s="24">
        <v>2026</v>
      </c>
    </row>
    <row r="161" spans="1:32" ht="30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7" t="s">
        <v>103</v>
      </c>
      <c r="S161" s="6" t="s">
        <v>32</v>
      </c>
      <c r="T161" s="9">
        <v>1700</v>
      </c>
      <c r="U161" s="9">
        <v>125</v>
      </c>
      <c r="V161" s="9">
        <v>125</v>
      </c>
      <c r="W161" s="9">
        <v>125</v>
      </c>
      <c r="X161" s="9">
        <v>125</v>
      </c>
      <c r="Y161" s="9">
        <v>125</v>
      </c>
      <c r="Z161" s="4">
        <f>T161+U161+V161+W161+X161+Y161</f>
        <v>2325</v>
      </c>
      <c r="AA161" s="6">
        <v>2026</v>
      </c>
    </row>
    <row r="162" spans="1:32" s="10" customFormat="1" ht="61.9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3" t="s">
        <v>104</v>
      </c>
      <c r="S162" s="24" t="s">
        <v>28</v>
      </c>
      <c r="T162" s="56">
        <v>1</v>
      </c>
      <c r="U162" s="56">
        <v>1</v>
      </c>
      <c r="V162" s="56">
        <v>1</v>
      </c>
      <c r="W162" s="56">
        <v>1</v>
      </c>
      <c r="X162" s="56">
        <v>1</v>
      </c>
      <c r="Y162" s="56">
        <v>1</v>
      </c>
      <c r="Z162" s="58">
        <v>1</v>
      </c>
      <c r="AA162" s="24">
        <v>2026</v>
      </c>
      <c r="AB162" s="65"/>
      <c r="AC162" s="18"/>
      <c r="AD162" s="18"/>
      <c r="AE162" s="1"/>
      <c r="AF162" s="1"/>
    </row>
    <row r="163" spans="1:32" s="1" customFormat="1" ht="45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7" t="s">
        <v>105</v>
      </c>
      <c r="S163" s="6" t="s">
        <v>32</v>
      </c>
      <c r="T163" s="9">
        <v>250</v>
      </c>
      <c r="U163" s="9">
        <v>200</v>
      </c>
      <c r="V163" s="9">
        <v>200</v>
      </c>
      <c r="W163" s="9">
        <v>200</v>
      </c>
      <c r="X163" s="9">
        <v>200</v>
      </c>
      <c r="Y163" s="9">
        <v>200</v>
      </c>
      <c r="Z163" s="4">
        <f>T163+U163+V163+W163+X163+Y163</f>
        <v>1250</v>
      </c>
      <c r="AA163" s="8">
        <v>2026</v>
      </c>
      <c r="AB163" s="65"/>
      <c r="AC163" s="18"/>
      <c r="AD163" s="18"/>
    </row>
    <row r="164" spans="1:32" s="2" customFormat="1" ht="45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3" t="s">
        <v>106</v>
      </c>
      <c r="S164" s="24" t="s">
        <v>28</v>
      </c>
      <c r="T164" s="56">
        <v>1</v>
      </c>
      <c r="U164" s="56">
        <v>1</v>
      </c>
      <c r="V164" s="56">
        <v>1</v>
      </c>
      <c r="W164" s="56">
        <v>1</v>
      </c>
      <c r="X164" s="56">
        <v>1</v>
      </c>
      <c r="Y164" s="56">
        <v>1</v>
      </c>
      <c r="Z164" s="58">
        <v>1</v>
      </c>
      <c r="AA164" s="24">
        <v>2026</v>
      </c>
      <c r="AB164" s="67"/>
      <c r="AC164" s="16"/>
      <c r="AD164" s="16"/>
      <c r="AE164" s="17"/>
      <c r="AF164" s="17"/>
    </row>
    <row r="165" spans="1:32" s="10" customFormat="1" ht="46.1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3" t="s">
        <v>127</v>
      </c>
      <c r="S165" s="6" t="s">
        <v>32</v>
      </c>
      <c r="T165" s="9">
        <v>1000</v>
      </c>
      <c r="U165" s="9">
        <v>1000</v>
      </c>
      <c r="V165" s="9">
        <v>1000</v>
      </c>
      <c r="W165" s="9">
        <v>1000</v>
      </c>
      <c r="X165" s="9">
        <v>1000</v>
      </c>
      <c r="Y165" s="9">
        <v>1000</v>
      </c>
      <c r="Z165" s="4">
        <f>T165+U165+V165+W165+X165+Y165</f>
        <v>6000</v>
      </c>
      <c r="AA165" s="6">
        <v>2026</v>
      </c>
      <c r="AB165" s="65"/>
      <c r="AC165" s="18"/>
      <c r="AD165" s="18"/>
      <c r="AE165" s="1"/>
      <c r="AF165" s="1"/>
    </row>
    <row r="166" spans="1:32" s="10" customForma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6"/>
      <c r="S166" s="37"/>
      <c r="T166" s="84"/>
      <c r="U166" s="84"/>
      <c r="V166" s="84"/>
      <c r="W166" s="38"/>
      <c r="X166" s="38"/>
      <c r="Y166" s="38"/>
      <c r="Z166" s="39"/>
      <c r="AA166" s="37"/>
      <c r="AB166" s="65"/>
      <c r="AC166" s="18"/>
      <c r="AD166" s="18"/>
      <c r="AE166" s="1"/>
      <c r="AF166" s="1"/>
    </row>
    <row r="167" spans="1:32" s="10" customFormat="1" x14ac:dyDescent="0.25">
      <c r="A167" s="104" t="s">
        <v>30</v>
      </c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65"/>
      <c r="AC167" s="18"/>
      <c r="AD167" s="18"/>
      <c r="AE167" s="1"/>
      <c r="AF167" s="1"/>
    </row>
    <row r="168" spans="1:32" ht="31.1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60"/>
      <c r="S168" s="60"/>
      <c r="T168" s="90"/>
      <c r="U168" s="90"/>
      <c r="V168" s="90"/>
      <c r="W168" s="60"/>
      <c r="X168" s="60"/>
      <c r="Y168" s="60"/>
      <c r="Z168" s="60"/>
      <c r="AA168" s="59" t="s">
        <v>48</v>
      </c>
    </row>
    <row r="169" spans="1:32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60"/>
      <c r="S169" s="60"/>
      <c r="T169" s="90"/>
      <c r="U169" s="90"/>
      <c r="V169" s="90"/>
      <c r="W169" s="60"/>
      <c r="X169" s="60"/>
      <c r="Y169" s="60"/>
      <c r="Z169" s="60"/>
      <c r="AA169" s="59"/>
    </row>
    <row r="170" spans="1:32" ht="16.5" x14ac:dyDescent="0.25">
      <c r="A170" s="110" t="s">
        <v>153</v>
      </c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</row>
  </sheetData>
  <mergeCells count="48">
    <mergeCell ref="R91:R93"/>
    <mergeCell ref="S91:S93"/>
    <mergeCell ref="A5:AA5"/>
    <mergeCell ref="A6:AA6"/>
    <mergeCell ref="A8:AA8"/>
    <mergeCell ref="R60:R62"/>
    <mergeCell ref="S60:S62"/>
    <mergeCell ref="R56:R58"/>
    <mergeCell ref="S56:S58"/>
    <mergeCell ref="A170:AA170"/>
    <mergeCell ref="R31:R34"/>
    <mergeCell ref="S31:S34"/>
    <mergeCell ref="R77:R79"/>
    <mergeCell ref="S77:S79"/>
    <mergeCell ref="R87:R89"/>
    <mergeCell ref="S87:S89"/>
    <mergeCell ref="S46:S49"/>
    <mergeCell ref="R46:R49"/>
    <mergeCell ref="R99:R101"/>
    <mergeCell ref="S99:S101"/>
    <mergeCell ref="R51:R54"/>
    <mergeCell ref="S51:S54"/>
    <mergeCell ref="R95:R97"/>
    <mergeCell ref="S95:S97"/>
    <mergeCell ref="R111:R113"/>
    <mergeCell ref="V1:AA1"/>
    <mergeCell ref="A167:AA167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  <mergeCell ref="R115:R117"/>
    <mergeCell ref="S115:S117"/>
    <mergeCell ref="S111:S113"/>
    <mergeCell ref="R103:R105"/>
    <mergeCell ref="S103:S105"/>
    <mergeCell ref="R107:R109"/>
    <mergeCell ref="S107:S109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2021-07-20T14:00:18Z</dcterms:modified>
</cp:coreProperties>
</file>